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tos\Projetos 2023\Parque Linear 939423_2022\_ARQUIVOS FINAIS AGOSTO 2023\"/>
    </mc:Choice>
  </mc:AlternateContent>
  <bookViews>
    <workbookView xWindow="-120" yWindow="-120" windowWidth="29040" windowHeight="15840"/>
  </bookViews>
  <sheets>
    <sheet name="Planilha_Orçamentária" sheetId="1" r:id="rId1"/>
    <sheet name="Cronograma_F_F" sheetId="2" r:id="rId2"/>
    <sheet name="Composições" sheetId="3" r:id="rId3"/>
  </sheets>
  <definedNames>
    <definedName name="_xlnm.Print_Area" localSheetId="1">Cronograma_F_F!$A$1:$AD$83</definedName>
    <definedName name="_xlnm.Print_Area" localSheetId="0">Planilha_Orçamentária!$A$1:$J$258</definedName>
  </definedNames>
  <calcPr calcId="162913" iterateDelta="1E-4"/>
</workbook>
</file>

<file path=xl/calcChain.xml><?xml version="1.0" encoding="utf-8"?>
<calcChain xmlns="http://schemas.openxmlformats.org/spreadsheetml/2006/main">
  <c r="H229" i="1" l="1"/>
  <c r="I229" i="1" s="1"/>
  <c r="D79" i="2" l="1"/>
  <c r="H224" i="1"/>
  <c r="I224" i="1" s="1"/>
  <c r="H243" i="1"/>
  <c r="H237" i="1"/>
  <c r="I237" i="1" s="1"/>
  <c r="I243" i="1" l="1"/>
  <c r="D15" i="2"/>
  <c r="D80" i="2"/>
  <c r="D78" i="2"/>
  <c r="D77" i="2"/>
  <c r="D76" i="2"/>
  <c r="D75" i="2"/>
  <c r="D74" i="2"/>
  <c r="D73" i="2"/>
  <c r="D72" i="2"/>
  <c r="D71" i="2"/>
  <c r="D70" i="2"/>
  <c r="D68" i="2"/>
  <c r="D67" i="2"/>
  <c r="D66" i="2"/>
  <c r="D64" i="2"/>
  <c r="D63" i="2"/>
  <c r="D62" i="2"/>
  <c r="D60" i="2"/>
  <c r="D59" i="2"/>
  <c r="D58" i="2"/>
  <c r="D56" i="2"/>
  <c r="D69" i="2"/>
  <c r="D65" i="2"/>
  <c r="D61" i="2"/>
  <c r="D57" i="2"/>
  <c r="D55" i="2"/>
  <c r="E79" i="2" l="1"/>
  <c r="J79" i="2" s="1"/>
  <c r="D54" i="2"/>
  <c r="D53" i="2" l="1"/>
  <c r="D52" i="2"/>
  <c r="D51" i="2"/>
  <c r="D49" i="2"/>
  <c r="D48" i="2"/>
  <c r="D47" i="2"/>
  <c r="D46" i="2"/>
  <c r="D44" i="2"/>
  <c r="D43" i="2"/>
  <c r="D42" i="2"/>
  <c r="D40" i="2"/>
  <c r="D38" i="2"/>
  <c r="D37" i="2"/>
  <c r="D35" i="2"/>
  <c r="D34" i="2"/>
  <c r="D33" i="2"/>
  <c r="D32" i="2"/>
  <c r="D31" i="2"/>
  <c r="D29" i="2"/>
  <c r="D28" i="2"/>
  <c r="D27" i="2"/>
  <c r="D26" i="2"/>
  <c r="D24" i="2"/>
  <c r="D23" i="2"/>
  <c r="D22" i="2"/>
  <c r="D20" i="2"/>
  <c r="D19" i="2"/>
  <c r="D18" i="2"/>
  <c r="D50" i="2"/>
  <c r="D45" i="2"/>
  <c r="D41" i="2"/>
  <c r="D39" i="2"/>
  <c r="D36" i="2"/>
  <c r="D30" i="2"/>
  <c r="D25" i="2"/>
  <c r="D21" i="2"/>
  <c r="D17" i="2"/>
  <c r="D16" i="2" l="1"/>
  <c r="D14" i="2"/>
  <c r="D178" i="1" l="1"/>
  <c r="C178" i="1"/>
  <c r="H40" i="3"/>
  <c r="H39" i="3"/>
  <c r="H38" i="3"/>
  <c r="H41" i="3" l="1"/>
  <c r="H156" i="1"/>
  <c r="I156" i="1" s="1"/>
  <c r="I38" i="3" l="1"/>
  <c r="I40" i="3"/>
  <c r="I39" i="3"/>
  <c r="H73" i="1"/>
  <c r="I73" i="1" s="1"/>
  <c r="H48" i="1"/>
  <c r="I48" i="1" s="1"/>
  <c r="H49" i="1"/>
  <c r="I49" i="1" s="1"/>
  <c r="H115" i="1"/>
  <c r="E33" i="2" l="1"/>
  <c r="AB33" i="2" s="1"/>
  <c r="E24" i="2"/>
  <c r="AB24" i="2" s="1"/>
  <c r="I41" i="3"/>
  <c r="H133" i="1"/>
  <c r="I133" i="1" s="1"/>
  <c r="H132" i="1"/>
  <c r="I132" i="1" s="1"/>
  <c r="H130" i="1"/>
  <c r="I130" i="1" s="1"/>
  <c r="H129" i="1"/>
  <c r="I129" i="1" s="1"/>
  <c r="H127" i="1"/>
  <c r="I127" i="1" s="1"/>
  <c r="H123" i="1"/>
  <c r="I123" i="1" s="1"/>
  <c r="H122" i="1"/>
  <c r="I122" i="1" s="1"/>
  <c r="H121" i="1"/>
  <c r="I121" i="1" s="1"/>
  <c r="H119" i="1"/>
  <c r="I119" i="1" s="1"/>
  <c r="H118" i="1"/>
  <c r="I118" i="1" s="1"/>
  <c r="H116" i="1"/>
  <c r="I116" i="1" s="1"/>
  <c r="I115" i="1"/>
  <c r="H114" i="1"/>
  <c r="I114" i="1" s="1"/>
  <c r="H113" i="1"/>
  <c r="I113" i="1" s="1"/>
  <c r="H111" i="1"/>
  <c r="I111" i="1" s="1"/>
  <c r="H110" i="1"/>
  <c r="I110" i="1" s="1"/>
  <c r="H106" i="1"/>
  <c r="I106" i="1" s="1"/>
  <c r="H105" i="1"/>
  <c r="I105" i="1" s="1"/>
  <c r="H104" i="1"/>
  <c r="I104" i="1" s="1"/>
  <c r="H102" i="1"/>
  <c r="I102" i="1" s="1"/>
  <c r="H101" i="1"/>
  <c r="I101" i="1" s="1"/>
  <c r="H100" i="1"/>
  <c r="I100" i="1" s="1"/>
  <c r="H99" i="1"/>
  <c r="I99" i="1" s="1"/>
  <c r="H97" i="1"/>
  <c r="I97" i="1" s="1"/>
  <c r="H96" i="1"/>
  <c r="I96" i="1" s="1"/>
  <c r="E43" i="2" l="1"/>
  <c r="P43" i="2" s="1"/>
  <c r="E51" i="2"/>
  <c r="X51" i="2" s="1"/>
  <c r="E52" i="2"/>
  <c r="X52" i="2" s="1"/>
  <c r="E42" i="2"/>
  <c r="N42" i="2" s="1"/>
  <c r="E44" i="2"/>
  <c r="AB44" i="2" s="1"/>
  <c r="E48" i="2"/>
  <c r="T48" i="2" s="1"/>
  <c r="E53" i="2"/>
  <c r="AB53" i="2" s="1"/>
  <c r="E47" i="2"/>
  <c r="R47" i="2" s="1"/>
  <c r="E46" i="2"/>
  <c r="N46" i="2" s="1"/>
  <c r="E49" i="2"/>
  <c r="AB49" i="2" s="1"/>
  <c r="I134" i="1"/>
  <c r="I107" i="1"/>
  <c r="I124" i="1"/>
  <c r="E41" i="2" l="1"/>
  <c r="E50" i="2"/>
  <c r="E45" i="2"/>
  <c r="H215" i="1"/>
  <c r="I215" i="1" s="1"/>
  <c r="H214" i="1"/>
  <c r="I214" i="1" s="1"/>
  <c r="H213" i="1"/>
  <c r="I213" i="1" s="1"/>
  <c r="H212" i="1"/>
  <c r="I212" i="1" s="1"/>
  <c r="H211" i="1"/>
  <c r="I211" i="1" s="1"/>
  <c r="H235" i="1"/>
  <c r="I235" i="1" s="1"/>
  <c r="H234" i="1"/>
  <c r="I234" i="1" s="1"/>
  <c r="H219" i="1"/>
  <c r="I219" i="1" s="1"/>
  <c r="H218" i="1"/>
  <c r="I218" i="1" s="1"/>
  <c r="H217" i="1"/>
  <c r="I217" i="1" s="1"/>
  <c r="H241" i="1"/>
  <c r="I241" i="1" s="1"/>
  <c r="H240" i="1"/>
  <c r="I240" i="1" s="1"/>
  <c r="H239" i="1"/>
  <c r="I239" i="1" s="1"/>
  <c r="D209" i="1"/>
  <c r="C209" i="1"/>
  <c r="E74" i="2" l="1"/>
  <c r="V74" i="2" s="1"/>
  <c r="E75" i="2"/>
  <c r="N75" i="2" s="1"/>
  <c r="N81" i="2" s="1"/>
  <c r="H25" i="1"/>
  <c r="I25" i="1" s="1"/>
  <c r="H21" i="1"/>
  <c r="I21" i="1" s="1"/>
  <c r="H24" i="1"/>
  <c r="I24" i="1" s="1"/>
  <c r="H23" i="1"/>
  <c r="I23" i="1" s="1"/>
  <c r="H22" i="1"/>
  <c r="I22" i="1" s="1"/>
  <c r="H185" i="1"/>
  <c r="I185" i="1" s="1"/>
  <c r="H200" i="1" l="1"/>
  <c r="I200" i="1" s="1"/>
  <c r="H199" i="1"/>
  <c r="I199" i="1" s="1"/>
  <c r="H201" i="1"/>
  <c r="I201" i="1" s="1"/>
  <c r="H197" i="1"/>
  <c r="I197" i="1" s="1"/>
  <c r="H92" i="1"/>
  <c r="I92" i="1" s="1"/>
  <c r="H91" i="1"/>
  <c r="I91" i="1" s="1"/>
  <c r="H196" i="1"/>
  <c r="I196" i="1" s="1"/>
  <c r="H191" i="1"/>
  <c r="I191" i="1" s="1"/>
  <c r="H184" i="1"/>
  <c r="I184" i="1" s="1"/>
  <c r="H188" i="1"/>
  <c r="I188" i="1" s="1"/>
  <c r="H187" i="1"/>
  <c r="I187" i="1" s="1"/>
  <c r="H186" i="1"/>
  <c r="I186" i="1" s="1"/>
  <c r="H183" i="1"/>
  <c r="I183" i="1" s="1"/>
  <c r="H180" i="1"/>
  <c r="I180" i="1" s="1"/>
  <c r="H182" i="1"/>
  <c r="I182" i="1" s="1"/>
  <c r="H181" i="1"/>
  <c r="I181" i="1" s="1"/>
  <c r="H176" i="1"/>
  <c r="I176" i="1" s="1"/>
  <c r="H174" i="1"/>
  <c r="I174" i="1" s="1"/>
  <c r="H172" i="1"/>
  <c r="I172" i="1" s="1"/>
  <c r="H175" i="1"/>
  <c r="I175" i="1" s="1"/>
  <c r="H177" i="1"/>
  <c r="I177" i="1" s="1"/>
  <c r="H173" i="1"/>
  <c r="I173" i="1" s="1"/>
  <c r="E70" i="2" l="1"/>
  <c r="Z70" i="2" s="1"/>
  <c r="E67" i="2"/>
  <c r="V67" i="2" s="1"/>
  <c r="H178" i="1"/>
  <c r="I178" i="1" s="1"/>
  <c r="E66" i="2" s="1"/>
  <c r="T66" i="2" s="1"/>
  <c r="T81" i="2" s="1"/>
  <c r="D208" i="1"/>
  <c r="C208" i="1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7" i="3"/>
  <c r="H56" i="3"/>
  <c r="H55" i="3"/>
  <c r="H54" i="3"/>
  <c r="H53" i="3"/>
  <c r="H52" i="3"/>
  <c r="H51" i="3"/>
  <c r="H44" i="3"/>
  <c r="H63" i="3"/>
  <c r="H62" i="3"/>
  <c r="H61" i="3"/>
  <c r="H60" i="3"/>
  <c r="H59" i="3"/>
  <c r="H58" i="3"/>
  <c r="H50" i="3"/>
  <c r="H49" i="3"/>
  <c r="H48" i="3"/>
  <c r="H47" i="3"/>
  <c r="H46" i="3"/>
  <c r="H45" i="3"/>
  <c r="H250" i="1"/>
  <c r="I250" i="1" s="1"/>
  <c r="H249" i="1"/>
  <c r="I249" i="1" s="1"/>
  <c r="H248" i="1"/>
  <c r="I248" i="1" s="1"/>
  <c r="H247" i="1"/>
  <c r="I247" i="1" s="1"/>
  <c r="H246" i="1"/>
  <c r="I246" i="1" s="1"/>
  <c r="H245" i="1"/>
  <c r="I245" i="1" s="1"/>
  <c r="H238" i="1"/>
  <c r="I238" i="1" s="1"/>
  <c r="H233" i="1"/>
  <c r="I233" i="1" s="1"/>
  <c r="H232" i="1"/>
  <c r="I232" i="1" s="1"/>
  <c r="H231" i="1"/>
  <c r="I231" i="1" s="1"/>
  <c r="H230" i="1"/>
  <c r="I230" i="1" s="1"/>
  <c r="H228" i="1"/>
  <c r="I228" i="1" s="1"/>
  <c r="H227" i="1"/>
  <c r="I227" i="1" s="1"/>
  <c r="H226" i="1"/>
  <c r="I226" i="1" s="1"/>
  <c r="H223" i="1"/>
  <c r="I223" i="1" s="1"/>
  <c r="H222" i="1"/>
  <c r="I222" i="1" s="1"/>
  <c r="H221" i="1"/>
  <c r="I221" i="1" s="1"/>
  <c r="E76" i="2" s="1"/>
  <c r="R76" i="2" s="1"/>
  <c r="E78" i="2" l="1"/>
  <c r="H78" i="2" s="1"/>
  <c r="P76" i="2"/>
  <c r="P81" i="2" s="1"/>
  <c r="E80" i="2"/>
  <c r="V80" i="2" s="1"/>
  <c r="V81" i="2" s="1"/>
  <c r="E77" i="2"/>
  <c r="X77" i="2" s="1"/>
  <c r="X81" i="2" s="1"/>
  <c r="H64" i="3"/>
  <c r="H84" i="3"/>
  <c r="I68" i="3" s="1"/>
  <c r="D140" i="1"/>
  <c r="C140" i="1"/>
  <c r="H34" i="3"/>
  <c r="H33" i="3"/>
  <c r="H32" i="3"/>
  <c r="H31" i="3"/>
  <c r="H30" i="3"/>
  <c r="H29" i="3"/>
  <c r="H28" i="3"/>
  <c r="H27" i="3"/>
  <c r="H26" i="3"/>
  <c r="H142" i="1"/>
  <c r="I142" i="1" s="1"/>
  <c r="H143" i="1"/>
  <c r="I143" i="1" s="1"/>
  <c r="H141" i="1"/>
  <c r="I141" i="1" s="1"/>
  <c r="H139" i="1"/>
  <c r="I139" i="1" s="1"/>
  <c r="I44" i="3" l="1"/>
  <c r="I67" i="3"/>
  <c r="I70" i="3"/>
  <c r="I71" i="3"/>
  <c r="I83" i="3"/>
  <c r="I73" i="3"/>
  <c r="H209" i="1"/>
  <c r="I209" i="1" s="1"/>
  <c r="I75" i="3"/>
  <c r="I78" i="3"/>
  <c r="I74" i="3"/>
  <c r="I77" i="3"/>
  <c r="I80" i="3"/>
  <c r="I81" i="3"/>
  <c r="I69" i="3"/>
  <c r="I76" i="3"/>
  <c r="I72" i="3"/>
  <c r="I79" i="3"/>
  <c r="I82" i="3"/>
  <c r="I48" i="3"/>
  <c r="H208" i="1"/>
  <c r="I208" i="1" s="1"/>
  <c r="I45" i="3"/>
  <c r="I53" i="3"/>
  <c r="I61" i="3"/>
  <c r="I46" i="3"/>
  <c r="I54" i="3"/>
  <c r="I62" i="3"/>
  <c r="I47" i="3"/>
  <c r="I55" i="3"/>
  <c r="I63" i="3"/>
  <c r="I56" i="3"/>
  <c r="I49" i="3"/>
  <c r="I57" i="3"/>
  <c r="I50" i="3"/>
  <c r="I58" i="3"/>
  <c r="I51" i="3"/>
  <c r="I59" i="3"/>
  <c r="I52" i="3"/>
  <c r="I60" i="3"/>
  <c r="H165" i="1"/>
  <c r="I165" i="1" s="1"/>
  <c r="H57" i="1"/>
  <c r="I57" i="1" s="1"/>
  <c r="H163" i="1"/>
  <c r="I163" i="1" s="1"/>
  <c r="H162" i="1"/>
  <c r="I162" i="1" s="1"/>
  <c r="H161" i="1"/>
  <c r="I161" i="1" s="1"/>
  <c r="H150" i="1"/>
  <c r="I150" i="1" s="1"/>
  <c r="H157" i="1"/>
  <c r="I157" i="1" s="1"/>
  <c r="H154" i="1"/>
  <c r="I154" i="1" s="1"/>
  <c r="H152" i="1"/>
  <c r="I152" i="1" s="1"/>
  <c r="I251" i="1" l="1"/>
  <c r="E63" i="2"/>
  <c r="AB63" i="2" s="1"/>
  <c r="E60" i="2"/>
  <c r="AB60" i="2" s="1"/>
  <c r="E62" i="2"/>
  <c r="L62" i="2" s="1"/>
  <c r="E73" i="2"/>
  <c r="I84" i="3"/>
  <c r="I64" i="3"/>
  <c r="H78" i="1"/>
  <c r="I78" i="1" s="1"/>
  <c r="H77" i="1"/>
  <c r="I77" i="1" s="1"/>
  <c r="H89" i="1"/>
  <c r="H88" i="1"/>
  <c r="E35" i="2" l="1"/>
  <c r="AB35" i="2" s="1"/>
  <c r="E72" i="2"/>
  <c r="L73" i="2"/>
  <c r="H75" i="1"/>
  <c r="I75" i="1" s="1"/>
  <c r="E34" i="2" l="1"/>
  <c r="Z34" i="2" s="1"/>
  <c r="H68" i="1"/>
  <c r="I68" i="1" s="1"/>
  <c r="H67" i="1"/>
  <c r="I67" i="1" s="1"/>
  <c r="H66" i="1"/>
  <c r="I66" i="1" s="1"/>
  <c r="I89" i="1"/>
  <c r="I88" i="1"/>
  <c r="H71" i="1"/>
  <c r="I71" i="1" s="1"/>
  <c r="H70" i="1"/>
  <c r="I70" i="1" s="1"/>
  <c r="E31" i="2" l="1"/>
  <c r="Z31" i="2" s="1"/>
  <c r="E32" i="2"/>
  <c r="R32" i="2" s="1"/>
  <c r="R81" i="2" s="1"/>
  <c r="I79" i="1"/>
  <c r="H44" i="1"/>
  <c r="I44" i="1" s="1"/>
  <c r="H46" i="1"/>
  <c r="I46" i="1" s="1"/>
  <c r="H27" i="1"/>
  <c r="I27" i="1" s="1"/>
  <c r="E30" i="2" l="1"/>
  <c r="C14" i="1"/>
  <c r="D14" i="1"/>
  <c r="H18" i="3"/>
  <c r="H17" i="3"/>
  <c r="H25" i="3"/>
  <c r="H16" i="3"/>
  <c r="H19" i="3"/>
  <c r="H20" i="3"/>
  <c r="H21" i="3"/>
  <c r="H15" i="3"/>
  <c r="H35" i="3" l="1"/>
  <c r="H140" i="1" s="1"/>
  <c r="I140" i="1" s="1"/>
  <c r="H22" i="3"/>
  <c r="I15" i="3" s="1"/>
  <c r="I144" i="1" l="1"/>
  <c r="E56" i="2"/>
  <c r="J56" i="2" s="1"/>
  <c r="I25" i="3"/>
  <c r="I17" i="3"/>
  <c r="I18" i="3"/>
  <c r="I19" i="3"/>
  <c r="I21" i="3"/>
  <c r="I20" i="3"/>
  <c r="I16" i="3"/>
  <c r="E55" i="2" l="1"/>
  <c r="I22" i="3"/>
  <c r="H45" i="1"/>
  <c r="I45" i="1" s="1"/>
  <c r="H202" i="1" l="1"/>
  <c r="I202" i="1" s="1"/>
  <c r="H192" i="1"/>
  <c r="I192" i="1" s="1"/>
  <c r="H190" i="1"/>
  <c r="I190" i="1" s="1"/>
  <c r="H168" i="1"/>
  <c r="I168" i="1" s="1"/>
  <c r="H167" i="1"/>
  <c r="I167" i="1" s="1"/>
  <c r="H153" i="1"/>
  <c r="I153" i="1" s="1"/>
  <c r="H149" i="1"/>
  <c r="I149" i="1" s="1"/>
  <c r="H148" i="1"/>
  <c r="I148" i="1" s="1"/>
  <c r="H147" i="1"/>
  <c r="I147" i="1" s="1"/>
  <c r="H90" i="1"/>
  <c r="I90" i="1" s="1"/>
  <c r="H85" i="1"/>
  <c r="I85" i="1" s="1"/>
  <c r="H83" i="1"/>
  <c r="I83" i="1" s="1"/>
  <c r="H82" i="1"/>
  <c r="I82" i="1" s="1"/>
  <c r="H62" i="1"/>
  <c r="I62" i="1" s="1"/>
  <c r="H61" i="1"/>
  <c r="I61" i="1" s="1"/>
  <c r="H59" i="1"/>
  <c r="I59" i="1" s="1"/>
  <c r="H56" i="1"/>
  <c r="I56" i="1" s="1"/>
  <c r="H55" i="1"/>
  <c r="I55" i="1" s="1"/>
  <c r="H53" i="1"/>
  <c r="I53" i="1" s="1"/>
  <c r="H43" i="1"/>
  <c r="I43" i="1" s="1"/>
  <c r="H41" i="1"/>
  <c r="I41" i="1" s="1"/>
  <c r="H40" i="1"/>
  <c r="I40" i="1" s="1"/>
  <c r="H39" i="1"/>
  <c r="I39" i="1" s="1"/>
  <c r="H38" i="1"/>
  <c r="I38" i="1" s="1"/>
  <c r="H34" i="1"/>
  <c r="I34" i="1" s="1"/>
  <c r="H33" i="1"/>
  <c r="I33" i="1" s="1"/>
  <c r="H32" i="1"/>
  <c r="I32" i="1" s="1"/>
  <c r="H30" i="1"/>
  <c r="I30" i="1" s="1"/>
  <c r="H29" i="1"/>
  <c r="I29" i="1" s="1"/>
  <c r="H26" i="1"/>
  <c r="I26" i="1" s="1"/>
  <c r="H15" i="1"/>
  <c r="I15" i="1" s="1"/>
  <c r="H14" i="1"/>
  <c r="I14" i="1" s="1"/>
  <c r="E28" i="2" l="1"/>
  <c r="AB28" i="2" s="1"/>
  <c r="E59" i="2"/>
  <c r="L59" i="2" s="1"/>
  <c r="L81" i="2" s="1"/>
  <c r="E37" i="2"/>
  <c r="Z37" i="2" s="1"/>
  <c r="E64" i="2"/>
  <c r="Z64" i="2" s="1"/>
  <c r="E26" i="2"/>
  <c r="Z26" i="2" s="1"/>
  <c r="E38" i="2"/>
  <c r="Z38" i="2" s="1"/>
  <c r="E15" i="2"/>
  <c r="H15" i="2" s="1"/>
  <c r="H81" i="2" s="1"/>
  <c r="E27" i="2"/>
  <c r="Z27" i="2" s="1"/>
  <c r="E29" i="2"/>
  <c r="Z29" i="2" s="1"/>
  <c r="E68" i="2"/>
  <c r="E58" i="2"/>
  <c r="I203" i="1"/>
  <c r="E71" i="2"/>
  <c r="AD71" i="2" s="1"/>
  <c r="I93" i="1"/>
  <c r="E40" i="2"/>
  <c r="AD40" i="2" s="1"/>
  <c r="E22" i="2"/>
  <c r="Z22" i="2" s="1"/>
  <c r="E23" i="2"/>
  <c r="Z23" i="2" s="1"/>
  <c r="E18" i="2"/>
  <c r="Z18" i="2" s="1"/>
  <c r="E20" i="2"/>
  <c r="Z20" i="2" s="1"/>
  <c r="E19" i="2"/>
  <c r="Z19" i="2" s="1"/>
  <c r="I63" i="1"/>
  <c r="I35" i="1"/>
  <c r="I86" i="1"/>
  <c r="I16" i="1"/>
  <c r="I158" i="1"/>
  <c r="I50" i="1"/>
  <c r="I169" i="1"/>
  <c r="I193" i="1"/>
  <c r="E36" i="2" l="1"/>
  <c r="Z81" i="2"/>
  <c r="E61" i="2"/>
  <c r="AB81" i="2"/>
  <c r="E14" i="2"/>
  <c r="E65" i="2"/>
  <c r="AD68" i="2"/>
  <c r="AD81" i="2" s="1"/>
  <c r="E57" i="2"/>
  <c r="J58" i="2"/>
  <c r="J81" i="2" s="1"/>
  <c r="E25" i="2"/>
  <c r="E39" i="2"/>
  <c r="E69" i="2"/>
  <c r="E17" i="2"/>
  <c r="E21" i="2"/>
  <c r="I204" i="1"/>
  <c r="I135" i="1"/>
  <c r="E54" i="2" l="1"/>
  <c r="E16" i="2"/>
  <c r="I253" i="1"/>
  <c r="J229" i="1" s="1"/>
  <c r="J243" i="1" l="1"/>
  <c r="J224" i="1"/>
  <c r="J14" i="1"/>
  <c r="J237" i="1"/>
  <c r="E81" i="2"/>
  <c r="F79" i="2" s="1"/>
  <c r="J156" i="1"/>
  <c r="J48" i="1"/>
  <c r="J73" i="1"/>
  <c r="J49" i="1"/>
  <c r="J127" i="1"/>
  <c r="J132" i="1"/>
  <c r="J129" i="1"/>
  <c r="J130" i="1"/>
  <c r="J133" i="1"/>
  <c r="J118" i="1"/>
  <c r="J119" i="1"/>
  <c r="J122" i="1"/>
  <c r="J121" i="1"/>
  <c r="J123" i="1"/>
  <c r="J116" i="1"/>
  <c r="J110" i="1"/>
  <c r="J111" i="1"/>
  <c r="J114" i="1"/>
  <c r="J115" i="1"/>
  <c r="J113" i="1"/>
  <c r="J100" i="1"/>
  <c r="J99" i="1"/>
  <c r="J104" i="1"/>
  <c r="J101" i="1"/>
  <c r="J106" i="1"/>
  <c r="J102" i="1"/>
  <c r="J105" i="1"/>
  <c r="J96" i="1"/>
  <c r="J97" i="1"/>
  <c r="J211" i="1"/>
  <c r="J212" i="1"/>
  <c r="J214" i="1"/>
  <c r="J215" i="1"/>
  <c r="J213" i="1"/>
  <c r="J234" i="1"/>
  <c r="J235" i="1"/>
  <c r="J217" i="1"/>
  <c r="J218" i="1"/>
  <c r="J219" i="1"/>
  <c r="J209" i="1"/>
  <c r="J241" i="1"/>
  <c r="J239" i="1"/>
  <c r="J240" i="1"/>
  <c r="J25" i="1"/>
  <c r="J21" i="1"/>
  <c r="J23" i="1"/>
  <c r="J22" i="1"/>
  <c r="J24" i="1"/>
  <c r="J185" i="1"/>
  <c r="J199" i="1"/>
  <c r="J200" i="1"/>
  <c r="J197" i="1"/>
  <c r="J201" i="1"/>
  <c r="J91" i="1"/>
  <c r="J92" i="1"/>
  <c r="J191" i="1"/>
  <c r="J196" i="1"/>
  <c r="J184" i="1"/>
  <c r="J178" i="1"/>
  <c r="J180" i="1"/>
  <c r="J186" i="1"/>
  <c r="J183" i="1"/>
  <c r="J187" i="1"/>
  <c r="J188" i="1"/>
  <c r="J176" i="1"/>
  <c r="J181" i="1"/>
  <c r="J182" i="1"/>
  <c r="J172" i="1"/>
  <c r="J174" i="1"/>
  <c r="J173" i="1"/>
  <c r="J177" i="1"/>
  <c r="J175" i="1"/>
  <c r="J231" i="1"/>
  <c r="J247" i="1"/>
  <c r="J226" i="1"/>
  <c r="J227" i="1"/>
  <c r="J222" i="1"/>
  <c r="J223" i="1"/>
  <c r="J232" i="1"/>
  <c r="J249" i="1"/>
  <c r="J246" i="1"/>
  <c r="J233" i="1"/>
  <c r="J230" i="1"/>
  <c r="J250" i="1"/>
  <c r="J221" i="1"/>
  <c r="J245" i="1"/>
  <c r="J228" i="1"/>
  <c r="J238" i="1"/>
  <c r="J248" i="1"/>
  <c r="J208" i="1"/>
  <c r="J142" i="1"/>
  <c r="J139" i="1"/>
  <c r="J143" i="1"/>
  <c r="J140" i="1"/>
  <c r="J141" i="1"/>
  <c r="J162" i="1"/>
  <c r="J165" i="1"/>
  <c r="J157" i="1"/>
  <c r="J154" i="1"/>
  <c r="J150" i="1"/>
  <c r="J161" i="1"/>
  <c r="J78" i="1"/>
  <c r="J152" i="1"/>
  <c r="J77" i="1"/>
  <c r="J163" i="1"/>
  <c r="J57" i="1"/>
  <c r="F76" i="2" l="1"/>
  <c r="F16" i="2"/>
  <c r="F15" i="2"/>
  <c r="F54" i="2"/>
  <c r="F74" i="2"/>
  <c r="F73" i="2"/>
  <c r="F75" i="2"/>
  <c r="F77" i="2"/>
  <c r="F78" i="2"/>
  <c r="F80" i="2"/>
  <c r="F72" i="2"/>
  <c r="F24" i="2"/>
  <c r="F33" i="2"/>
  <c r="F53" i="2"/>
  <c r="F42" i="2"/>
  <c r="F52" i="2"/>
  <c r="F44" i="2"/>
  <c r="F48" i="2"/>
  <c r="F51" i="2"/>
  <c r="F43" i="2"/>
  <c r="F47" i="2"/>
  <c r="F46" i="2"/>
  <c r="F41" i="2"/>
  <c r="F49" i="2"/>
  <c r="F50" i="2"/>
  <c r="F45" i="2"/>
  <c r="F70" i="2"/>
  <c r="F67" i="2"/>
  <c r="F66" i="2"/>
  <c r="F63" i="2"/>
  <c r="F62" i="2"/>
  <c r="F60" i="2"/>
  <c r="F35" i="2"/>
  <c r="F34" i="2"/>
  <c r="F32" i="2"/>
  <c r="F31" i="2"/>
  <c r="F30" i="2"/>
  <c r="F56" i="2"/>
  <c r="F55" i="2"/>
  <c r="F59" i="2"/>
  <c r="F29" i="2"/>
  <c r="F26" i="2"/>
  <c r="F68" i="2"/>
  <c r="F38" i="2"/>
  <c r="F64" i="2"/>
  <c r="F37" i="2"/>
  <c r="F28" i="2"/>
  <c r="F58" i="2"/>
  <c r="F27" i="2"/>
  <c r="F14" i="2"/>
  <c r="F19" i="2"/>
  <c r="F18" i="2"/>
  <c r="F36" i="2"/>
  <c r="F25" i="2"/>
  <c r="F61" i="2"/>
  <c r="F20" i="2"/>
  <c r="F40" i="2"/>
  <c r="F57" i="2"/>
  <c r="F65" i="2"/>
  <c r="F22" i="2"/>
  <c r="F23" i="2"/>
  <c r="F71" i="2"/>
  <c r="F39" i="2"/>
  <c r="F21" i="2"/>
  <c r="F69" i="2"/>
  <c r="F17" i="2"/>
  <c r="J134" i="1"/>
  <c r="J124" i="1"/>
  <c r="J107" i="1"/>
  <c r="J144" i="1"/>
  <c r="J251" i="1"/>
  <c r="F81" i="2" l="1"/>
  <c r="I28" i="3"/>
  <c r="I27" i="3"/>
  <c r="I31" i="3"/>
  <c r="I33" i="3"/>
  <c r="I29" i="3"/>
  <c r="I32" i="3"/>
  <c r="I26" i="3"/>
  <c r="I30" i="3"/>
  <c r="I34" i="3"/>
  <c r="J75" i="1"/>
  <c r="J67" i="1"/>
  <c r="J68" i="1"/>
  <c r="J66" i="1"/>
  <c r="J70" i="1"/>
  <c r="J71" i="1"/>
  <c r="J46" i="1"/>
  <c r="J44" i="1"/>
  <c r="J79" i="1" l="1"/>
  <c r="I35" i="3"/>
  <c r="J45" i="1"/>
  <c r="J29" i="1"/>
  <c r="J41" i="1"/>
  <c r="J59" i="1"/>
  <c r="J38" i="1"/>
  <c r="J61" i="1"/>
  <c r="J149" i="1"/>
  <c r="J147" i="1"/>
  <c r="J167" i="1"/>
  <c r="J56" i="1"/>
  <c r="J15" i="1"/>
  <c r="J34" i="1"/>
  <c r="J43" i="1"/>
  <c r="J62" i="1"/>
  <c r="J88" i="1"/>
  <c r="J168" i="1"/>
  <c r="J39" i="1"/>
  <c r="J33" i="1"/>
  <c r="J53" i="1"/>
  <c r="J83" i="1"/>
  <c r="J90" i="1"/>
  <c r="J190" i="1"/>
  <c r="J202" i="1"/>
  <c r="J55" i="1"/>
  <c r="J32" i="1"/>
  <c r="J26" i="1"/>
  <c r="J40" i="1"/>
  <c r="J85" i="1"/>
  <c r="J148" i="1"/>
  <c r="J27" i="1"/>
  <c r="J153" i="1"/>
  <c r="J30" i="1"/>
  <c r="J82" i="1"/>
  <c r="J89" i="1"/>
  <c r="J192" i="1"/>
  <c r="J63" i="1" l="1"/>
  <c r="J35" i="1"/>
  <c r="J16" i="1"/>
  <c r="J203" i="1"/>
  <c r="J50" i="1"/>
  <c r="J158" i="1"/>
  <c r="J169" i="1"/>
  <c r="J193" i="1"/>
  <c r="J93" i="1"/>
  <c r="J86" i="1"/>
  <c r="W81" i="2"/>
  <c r="O81" i="2"/>
  <c r="AA81" i="2"/>
  <c r="K81" i="2"/>
  <c r="M81" i="2"/>
  <c r="Q81" i="2"/>
  <c r="S81" i="2"/>
  <c r="U81" i="2"/>
  <c r="I81" i="2"/>
  <c r="AC81" i="2"/>
  <c r="H82" i="2"/>
  <c r="G81" i="2"/>
  <c r="Y81" i="2"/>
  <c r="J135" i="1" l="1"/>
  <c r="J204" i="1"/>
  <c r="J82" i="2"/>
  <c r="G82" i="2"/>
  <c r="J253" i="1" l="1"/>
  <c r="I82" i="2"/>
  <c r="L82" i="2"/>
  <c r="K82" i="2" l="1"/>
  <c r="N82" i="2"/>
  <c r="P82" i="2" l="1"/>
  <c r="M82" i="2"/>
  <c r="R82" i="2" l="1"/>
  <c r="T82" i="2" s="1"/>
  <c r="O82" i="2"/>
  <c r="Q82" i="2" l="1"/>
  <c r="S82" i="2" l="1"/>
  <c r="V82" i="2"/>
  <c r="X82" i="2" l="1"/>
  <c r="U82" i="2"/>
  <c r="Z82" i="2" l="1"/>
  <c r="W82" i="2"/>
  <c r="Y82" i="2" l="1"/>
  <c r="AB82" i="2"/>
  <c r="AA82" i="2" l="1"/>
  <c r="AD82" i="2"/>
  <c r="AC82" i="2" s="1"/>
</calcChain>
</file>

<file path=xl/sharedStrings.xml><?xml version="1.0" encoding="utf-8"?>
<sst xmlns="http://schemas.openxmlformats.org/spreadsheetml/2006/main" count="1146" uniqueCount="459">
  <si>
    <t>BDI ADOTADO</t>
  </si>
  <si>
    <t>ITEM</t>
  </si>
  <si>
    <t>FONTE</t>
  </si>
  <si>
    <t>CÓDIGO</t>
  </si>
  <si>
    <t>DESCRIÇÃO DOS SERVIÇOS</t>
  </si>
  <si>
    <t>UNID</t>
  </si>
  <si>
    <t>QUANT</t>
  </si>
  <si>
    <t>CUSTO UNIT</t>
  </si>
  <si>
    <t>CUSTO C/ BDI</t>
  </si>
  <si>
    <t>PREÇO TOTAL</t>
  </si>
  <si>
    <t>%</t>
  </si>
  <si>
    <t>1.0</t>
  </si>
  <si>
    <t>SERVIÇOS PRELIMINARES</t>
  </si>
  <si>
    <t>CDHU</t>
  </si>
  <si>
    <t>m2</t>
  </si>
  <si>
    <t>2.0</t>
  </si>
  <si>
    <t>FDE</t>
  </si>
  <si>
    <t>unid</t>
  </si>
  <si>
    <t>COMP01</t>
  </si>
  <si>
    <t>PMI</t>
  </si>
  <si>
    <t>TOTAL ITEM 2.0</t>
  </si>
  <si>
    <t>4.0</t>
  </si>
  <si>
    <t>m</t>
  </si>
  <si>
    <t>SINAPI</t>
  </si>
  <si>
    <t>m3</t>
  </si>
  <si>
    <t>30.04.030</t>
  </si>
  <si>
    <t>ESTACA BROCA DE CONCRETO, DIÂMETRO DE 20CM, ESCAVAÇÃO MANUAL COM TRADO CONCHA, COM ARMADURA DE ARRANQUE. AF_05/2020</t>
  </si>
  <si>
    <t>kg</t>
  </si>
  <si>
    <t>TOTAL GERAL</t>
  </si>
  <si>
    <t>CRONOGRAMA FÍSICO-FINANCEIRO</t>
  </si>
  <si>
    <t>MÊS 01</t>
  </si>
  <si>
    <t>MÊS 02</t>
  </si>
  <si>
    <t>MÊS 03</t>
  </si>
  <si>
    <t>MÊS 04</t>
  </si>
  <si>
    <t>MÊS 05</t>
  </si>
  <si>
    <t>MÊS 06</t>
  </si>
  <si>
    <t>MÊS 07</t>
  </si>
  <si>
    <t>MÊS 08</t>
  </si>
  <si>
    <t>MÊS 09</t>
  </si>
  <si>
    <t>MÊS 10</t>
  </si>
  <si>
    <t>MÊS 11</t>
  </si>
  <si>
    <t>MÊS 12</t>
  </si>
  <si>
    <t>CÓD.</t>
  </si>
  <si>
    <t>CUSTO</t>
  </si>
  <si>
    <t>R$</t>
  </si>
  <si>
    <t>TOTAL</t>
  </si>
  <si>
    <t>ACUMULADO</t>
  </si>
  <si>
    <t>DESCRIÇÃO</t>
  </si>
  <si>
    <t>UNID.</t>
  </si>
  <si>
    <t>QUANT.</t>
  </si>
  <si>
    <t>CUSTO UNIT.</t>
  </si>
  <si>
    <t>CUSTO TOTAL</t>
  </si>
  <si>
    <t>TOTAL DO SERVIÇO</t>
  </si>
  <si>
    <t>COMP02</t>
  </si>
  <si>
    <t>SINAPI-I</t>
  </si>
  <si>
    <t>SUBTOTAL</t>
  </si>
  <si>
    <t>03.01.020</t>
  </si>
  <si>
    <t>DEMOLIÇÃO MANUAL DE CONCRETO SIMPLES</t>
  </si>
  <si>
    <t>11.16.220</t>
  </si>
  <si>
    <t>2.1</t>
  </si>
  <si>
    <t>TRAVESSIA ELEVADA</t>
  </si>
  <si>
    <t>16.05.042</t>
  </si>
  <si>
    <t>TAMPA DE CONCRETO PARA CANALETA AP (35CM) – (TC-05/FDE)</t>
  </si>
  <si>
    <t>PINTURA DE FAIXA DE PEDESTRE OU ZEBRADA, TINTA RETROREFLETIVA A BASE DE RESINA ACRÍLICA COM MICROESFERAS DE VIDRO, E=30CM, APLICAÇÃO MANUAL. AF_05/2021</t>
  </si>
  <si>
    <t>PINTURA DE EIXO VIÁRIO SOBRE ASFALTO COM TINTA RETROREFLETIVA A BASE DE RESINA ACRÍLICA COM MICROESFERAS DE VIDRO, APLICAÇÃO MECÂNICA COM DEMARCADORA AUTOPROPELIDA. AF_05/2021</t>
  </si>
  <si>
    <t>TUBO AÇO GALVANIZADO COM COSTURA, CLASSE LEVE, DN 50mm (2”), E=3,00mm, * 4,40 * KG/M (NBR5580)</t>
  </si>
  <si>
    <t>PLACA DE SINALIZAÇÃO EM CHAPA DE AÇO NUM 16 COM PINTURA REFLETIVA</t>
  </si>
  <si>
    <t>PASSEIOS</t>
  </si>
  <si>
    <t>2.2</t>
  </si>
  <si>
    <t>04.40.010</t>
  </si>
  <si>
    <t>RETIRADA MANUAL DE GUIA PRÉ-MOLDADA, INCLUSIVE LIMPEZA, CARREGAMENTO, TRANSPORTE ATÉ 1 QUILÔMETRO E DESCARREGAMENTO</t>
  </si>
  <si>
    <t>05.07.040</t>
  </si>
  <si>
    <t>RETIRADA DE ENTULHO SEPARADO DE OBRA COM CAÇAMBA METÁLICA – TERRA,  ALVENARIA, CONCRETO, ARGAMASSA, MADEIRA, PAPEL, PLÁSTICO OU METAL</t>
  </si>
  <si>
    <t>EXECUÇÃO DE PASSEIO (CALÇADA) OU PISO DE CONCRETO COM CONCRETO MOLDADO IN LOCO, USINADO, ACABAMENTO CONVENCIONAL, NÃO ARMADO. AF_07/2016 – 10%</t>
  </si>
  <si>
    <t>RAMPAS (REBAIXOS)</t>
  </si>
  <si>
    <t>RAMPAS</t>
  </si>
  <si>
    <t>EXECUÇÃO DE PASSEIO (CALÇADA) OU PISO DE CONCRETO COM CONCRETO MOLDADO IN LOCO, USINADO, ACABAMENTO CONVENCIONAL, NÃO ARMADO. AF_07/2016</t>
  </si>
  <si>
    <t>70.02.022</t>
  </si>
  <si>
    <t>SINALIZAÇÃO HORIZONTAL EM TINTA A BASE DE RESINA ACRÍLICA EMULSIONADA EM ÁGUA</t>
  </si>
  <si>
    <t>ESTACIONAMENTO</t>
  </si>
  <si>
    <t>30.06.110</t>
  </si>
  <si>
    <t>SINALIZAÇÃO COM PIGTOGRAMA PARA VAGA DE ESTACIONAMENTO, COM FAIXAS DEMARCATÓRIAS</t>
  </si>
  <si>
    <t>30.06.090</t>
  </si>
  <si>
    <t>PLACA DE IDENTIFICAÇÃO PARA ESTACIONAMENTO, COM DESENHO UNIVERSAL DE ACESSIBILIDADE, TIPO PEDESTAL</t>
  </si>
  <si>
    <t>PAISAGISMO E EQUIPAMENTOS</t>
  </si>
  <si>
    <t>MOBILIÁRIO</t>
  </si>
  <si>
    <t>16.07.022</t>
  </si>
  <si>
    <t>BANCO DE CONCRETO PRÉ-FABRICADO (L=115CM) (BC-24/FDE)</t>
  </si>
  <si>
    <t>16.07.023</t>
  </si>
  <si>
    <t>BANCO DE CONCRETO PRÉ-FABRICADO (L=216CM) (BC-25/FDE)</t>
  </si>
  <si>
    <t>INSTALAÇÃO DE LIXEIRA METÁLICA DUPLA, CAPACIDADE DE 60L, EM TUBOS DE AÇO CARBONO E CESTOS EM CHAPA DE AÇO COM PINTURA ELETROSTÁTICA, SOBRE SOLO. AF_11/2021</t>
  </si>
  <si>
    <t>CICLOFAIXAS</t>
  </si>
  <si>
    <t>70.06.011</t>
  </si>
  <si>
    <t>TACHA TIPO I BIDIRECIONAL REFLETIVA</t>
  </si>
  <si>
    <t>1.1</t>
  </si>
  <si>
    <t>1.2</t>
  </si>
  <si>
    <t>PLANILHA ORÇAMENTÁRIA</t>
  </si>
  <si>
    <r>
      <t xml:space="preserve">Objeto: </t>
    </r>
    <r>
      <rPr>
        <sz val="11"/>
        <color rgb="FF000000"/>
        <rFont val="Century Gothic"/>
        <family val="2"/>
      </rPr>
      <t>Reforma e construção de infraestrutura no Parque Linear "Fábio Alves Veiga"</t>
    </r>
  </si>
  <si>
    <t>COMPOSIÇÃO DE PREÇOS UNITÁRIOS</t>
  </si>
  <si>
    <t>h</t>
  </si>
  <si>
    <t>EXECUÇÃO DE DEPÓSITO EM CANTEIRO DE OBRA EM CHAPA DE MADEIRA COMPENSADA, NÃO INCLUSO MOBILIÁRIO. AF_04/2016</t>
  </si>
  <si>
    <t>DEMOLIÇÃO DE PAVIMENTO INTERTRAVADO, DE FORMA MANUAL, COM REAPROVEITAMENTO. AF_12/2017</t>
  </si>
  <si>
    <t>COMPACTAÇÃO MECÂNICA DE SOLO PARA EXECUÇÃO DE RADIER, PISO DE CONCRETO OU LAJE SOBRE SOLO, COM COMPACTADOR DE SOLOS A PERCUSSÃO. AF_09/2021</t>
  </si>
  <si>
    <t>LASTRO COM MATERIAL GRANULAR, APLICADO EM PISOS OU LAJES SOBRE SOLO, ESPESSURA DE *5CM*. AF_08/2017</t>
  </si>
  <si>
    <t>PINTURA DE PISO COM TINTA ACRÍLICA, APLICAÇÃO MANUAL, 2 DEMÃOS, INCLUSO FUNDO PREPARADOR. AF_05/2021</t>
  </si>
  <si>
    <t>SARRAFO NÃO APARELHADO *2,5X7* CM, EM MACARANDUBA, ANGELIM OU EQUIVALENTE DA REGIÃO</t>
  </si>
  <si>
    <t>PONTALETE *7,5X7,5* CM EM PINUS, MISTA OU EQUIVALENTE DA REGIÃO - BRUTA</t>
  </si>
  <si>
    <t>PLACA DE OBRA (PARA CONSTRUÇÃO CIVIL) EM CHAPA GALVANIZADA *N.22*, ADESIVADA DE *2,4X1,2*M (SEM POSTES PARA FIXAÇÃO)</t>
  </si>
  <si>
    <t>PREGO DE AÇO POLIDO COM CABEÇA 18X30 (2 3/4 X 10)</t>
  </si>
  <si>
    <t>CARPINTEIRO DE FORMAS COM ENCARGOS COMPLEMENTARES</t>
  </si>
  <si>
    <t>SERVENTE COM ENCARGOS COMPLEMENTARES</t>
  </si>
  <si>
    <t>CONCRETO MAGRO PARA LASTRO, TRAÇO 1:4,5:4,5 (CIMENTO/ AREIA MÉDIA/ BRITA 1) - PREPARO MECÂNICO COM BETONEIRA 400L. AF_07/2016</t>
  </si>
  <si>
    <r>
      <t xml:space="preserve">Fonte: </t>
    </r>
    <r>
      <rPr>
        <sz val="11"/>
        <color rgb="FF000000"/>
        <rFont val="Century Gothic"/>
        <family val="2"/>
      </rPr>
      <t>Tabela SINAPI 01/2023 – BOLETIM CDHU 188 11/2022 – FDE 01/2023</t>
    </r>
  </si>
  <si>
    <t>EXECUÇÃO DE SARJETA DE CONCRETO USINADO, MOLDADA IN LOCO EM TRECHO RETO, 30CM BASE X 15 CM ALTURA. AF_06/2016</t>
  </si>
  <si>
    <t>ASSENTAMENTO DE GUIA (MEIO-FIO) EM TRECHO CURVO, CONFECCIONADA EM CONCRETO PRÉ-FABRICADO, DIMENSÕES 100X15X13X30CM (COMPRIMENTO X BASE INFERIOR X BASE SUPERIOR X ALTURA), PARA VIAS URBANAS (USO VIÁRIO). AF_06/2016</t>
  </si>
  <si>
    <t>NIVELAMENTO DE PISO EM CONCRETO COM ACABORA DE SUPERFÍCIE</t>
  </si>
  <si>
    <t>CICLOVIA E PISTA DE COOPER</t>
  </si>
  <si>
    <t>ASSENTAMENTO DE GUIA (MEIO-FIO) EM TRECHO RETO, CONFECCIONADA EM CONCRETO PRÉ-FABRICADO, DIMENSÕES 80x08x08x25 CM (COMPRIMENTO X BASE INFERIOR X BASE SUPERIOR X ALTURA), PARA URBANIZAÇÃO INTERNA DE EMPREENDIMENTOS. AF_06/2016</t>
  </si>
  <si>
    <t>ASSENTAMENTO DE GUIA (MEIO-FIO) EM TRECHO CURVO, CONFECCIONADA EM CONCRETO PRÉ-FABRICADO, DIMENSÕES 80x08x08x25 CM (COMPRIMENTO X BASE INFERIOR X BASE SUPERIOR X ALTURA) PARA URBANIZAÇÃO INTERNA DE EMPREENDIMENTOS. AF_06/2016</t>
  </si>
  <si>
    <t>VEGETAÇÃO</t>
  </si>
  <si>
    <t>03.03.020</t>
  </si>
  <si>
    <t>APICOAMENTO MANUAL DE PISO, PAREDE OU TETO</t>
  </si>
  <si>
    <t>EXECUÇÃO DE PASSEIO (CALÇADA) OU PISO DE CONCRETO COM CONCRETO MOLDADO IN LOCO, USINADO, ACABAMENTO CONVENCIONAL, NÃO ARMADO. AF_08/2022</t>
  </si>
  <si>
    <t>PINTURA DE SÍMBOLOS E TEXTOS COM TINTA ACRÍLICA, DEMARCAÇÃO COM FITA ADESIVA E APLICAÇÃO COM ROLO. AF_05/2021</t>
  </si>
  <si>
    <t>PINTURA DE PISO COM TINTA ACRÍLICA, APLICAÇÃO MANUAL, 3 DEMÃOS, INCLUSO FUNDO PREPARADOR. AF_05/2021</t>
  </si>
  <si>
    <t>PISO EM LADRILHO HIDRÁULICO PODOTÁTIL VÁRIAS CORES (25X25CM), ASSENTADO COM ARGAMASSA MISTA</t>
  </si>
  <si>
    <t>ADEQUAÇÕES DE DRENAGEM</t>
  </si>
  <si>
    <t>ESCAVAÇÃO MECANICA DE VALA COM PROFUNDIDADE ATÉ 1,5M (MÉDIA MONTANTE E JUSANTE/UMA COMPOSIÇÃO POR TRECHO), RETROESCAV. (0,26M3), LARGURA DE 0,8M A 1,5M, EM SOLO DE 1A CATEGORIA, LOCAIS COM BAIXO NÍVEL DE INTERFERÊNCIA. AF_02/2021</t>
  </si>
  <si>
    <t>CAIXA PARA BOCA DE LOBO SIMPLES RETANGULAR, EM ALVENARIA COM BLOCOS DE CONCRETO, DIMENSÕES INTERNAS: 0,60X1X1,20M. AF_12/2020</t>
  </si>
  <si>
    <t>CAIXA PARA BOCA DE LOBO DUPLA RETANGULAR, EM ALVENARIA COM BLOCOS DE CONCRETO, DIMENSÕES INTERNAS: 0,60X1X1,20M. AF_12/2020</t>
  </si>
  <si>
    <t>DEMOLIÇÃO DE ALVENARIA PARA QUALQUER TIPO DE BLOCO, DE FORMA MECANIZADA, SEM REAPROVEITAMENTO. AF_12/2017</t>
  </si>
  <si>
    <t>CAIXA DE LIGAÇÃO, EM ALVENARIA DE BLOCOS DE CONCRETO, DIMENSÕES INTERNAS DE 1,00X1,00X1,00M</t>
  </si>
  <si>
    <t>ESCAVAÇÃO MECANIZADA DE VALA COM PROF. ATÉ 1,5M (MÉDIA MONTANTE E JUSANTE/ UMA COMPOSIÇÃO POR TRECHO), RETROESCAV. (0,26M3), LARG. DE 0,8M A 1,5M, EM SOLO DE 1A CATEGORAI, EM LOCAIS COM ALTO NÍVEL DE INTERFERÊNCIA. AF_02/2021</t>
  </si>
  <si>
    <t>LASTRO DE CONCRETO MAGRO, APLICADO EM PISOS, LAJES SOBRE SOLO OU RADIER, ESPESSURA DE 5CM. AF_07/2016</t>
  </si>
  <si>
    <t>ALVENARIA DE BLOCOS DE CONCRETO ESTRUTUTAL 14X19X39CM (ESPESSURA 14CM, FBK=14MPA, UTILIZANDO PALHETA. AF_10/2022</t>
  </si>
  <si>
    <t>EMBOÇO OU MASSA ÚNICA EM ARGAMASSA TRAÇO 1:2:8, PREPARO MECÂNICO COM BETONEIRA 400 L, APLICADA MANUALMENTE EM PANOS CEGOS DE FACHADA (SEM PRESENÇA DE VÃOS), ESPESSURA DE 25 MM. AF_06/2014</t>
  </si>
  <si>
    <t>CONCRETO FCK = 20MPA, TRAÇO 1:2,6:2,9 (EM MASSA SECA DE CIMENTO/ AREIA MÉDIA/ SEIXO ROLADO) - PREPARO MECÂNICO COM BETONEIRA 400 L. AF_05/2021</t>
  </si>
  <si>
    <t>LANÇAMENTO COM USO DE BALDES, ADENSAMENTO E ACABAMENTO DE CONCRETO EM ESTRUTURAS. AF_02/2022</t>
  </si>
  <si>
    <t>ARMAÇÃO DE PILAR OU VIGA DE ESTRUTURA CONVENCIONAL DE CONCRETO ARMADO UTILIZANDO AÇO CA-50 DE 10,0 MM - MONTAGEM. AF_06/2022</t>
  </si>
  <si>
    <t>FABRICAÇÃO DE FÔRMA PARA LAJES, EM CHAPA DE MADEIRA COMPENSADA RESINADA, E = 17 MM. AF_09/2020</t>
  </si>
  <si>
    <t>REATERRO MANUAL DE VALAS COM COMPACTAÇÃO MECANIZADA. AF_04/2016</t>
  </si>
  <si>
    <t>ILUMINAÇÃO</t>
  </si>
  <si>
    <t>TOTAL ITEM 4.0</t>
  </si>
  <si>
    <t>68.01.630</t>
  </si>
  <si>
    <t>41.10.500</t>
  </si>
  <si>
    <t>41.10.400</t>
  </si>
  <si>
    <t>41.13.102</t>
  </si>
  <si>
    <t>41.11.440</t>
  </si>
  <si>
    <t>41.11.450</t>
  </si>
  <si>
    <t>68.20.050</t>
  </si>
  <si>
    <t>68.20.040</t>
  </si>
  <si>
    <t>38.19.220</t>
  </si>
  <si>
    <t>40.11.010</t>
  </si>
  <si>
    <t>37.13.640</t>
  </si>
  <si>
    <t>38.06.040</t>
  </si>
  <si>
    <t>42.05.200</t>
  </si>
  <si>
    <t>42.05.160</t>
  </si>
  <si>
    <t>41.12.210</t>
  </si>
  <si>
    <t>36.20.200</t>
  </si>
  <si>
    <t>11.04.020</t>
  </si>
  <si>
    <t>POSTE DE CONCRETO CIRCULAR, 200KG, H=10,00M</t>
  </si>
  <si>
    <t>68.01.650</t>
  </si>
  <si>
    <t>POSTE DE CONCRETO CIRCULAR, 200KG, H=12,00M</t>
  </si>
  <si>
    <t>POSTE TELECÔNICO RETO EM AÇO SAE 1010/1020 GALVANIZADO A FOGO, ALTURA DE 4,00M</t>
  </si>
  <si>
    <t>POSTE TELECÔNICO RETO EM AÇO SAE 1010/1020 GALVANIZADO A FOGO, COM ESPERA PARA UMA LUMINÁRIA, ALTURA DE 3,00M</t>
  </si>
  <si>
    <t>LUMINÁRIA BLINDADA TIPO ARANDELA DE 45º E 90º, PARA LÂMPADA LED</t>
  </si>
  <si>
    <t>SUPORTE TUBULAR DE FIXAÇÃO EM POSTE PARA 1 LUMINÁRIA TIPO PÉTALA</t>
  </si>
  <si>
    <t>SUPORTE TUBULAR DE FIXAÇÃO EM POSTE PARA 2 LUMINÁRIAS TIPO PÉTALA</t>
  </si>
  <si>
    <t>CRUZETA EM AÇO CARBONO GALVANIZADO PERFIL 'L' 75X75X8MM, COMPRIMENTO 2500MM</t>
  </si>
  <si>
    <t>BRAÇADEIRA CIRCULAR EM AÇO CARBONO GALVANIZADO, DIÂMETRO NOMINAL DE 140 ATÉ 300MM</t>
  </si>
  <si>
    <t>ELETRODUTO DE PVC CORRUGADO FLEXÍVEL REFORÇADO, DIÂMETRO EXTERNO DE 32MM</t>
  </si>
  <si>
    <t>RELÉ FOTOELÉTRICO 50/60 HZ, 110/220V, 1200VA, COMPLETO</t>
  </si>
  <si>
    <t>DISJUNTOR TERMOMAGNÉTICO, BIPOLAR 220/380V, CORRENTE DE 60A ATÉ 100A</t>
  </si>
  <si>
    <t>ELETRODUTO GALVANIZADO A QUENTE CONFORME NBR5598 - 3/4' COM ACESSÓRIOS</t>
  </si>
  <si>
    <t>HASTE DE ATERRAMENTO DE 5/8' X 2,4M</t>
  </si>
  <si>
    <t>CONECTOR OLHAL CABO/HASTE DE 5/8'</t>
  </si>
  <si>
    <t>PROJETOR LED MODULAR, FLUXO LUMINOSO DE 26294LM, EFICIÊNCIA MÍNIMA DE 125L/W - 150W/200W</t>
  </si>
  <si>
    <t>MÃO FRANCESA DE 700MM</t>
  </si>
  <si>
    <t>CONCRETO NÃO ESTRUTURAL EXECUTADO NO LOCAL, MÍNIMO 150 KG CIMENTO/M3</t>
  </si>
  <si>
    <t>LUMINÁRIA DE LED PARA ILUMINAÇÃO PÚBLICA, DE 181W ATÉ 239W - FORNECIMENTO E INSTALAÇÃO; AF_08/2020</t>
  </si>
  <si>
    <t>CAIXA ENTERRADA ELÉTRICA RETANGULAR, EM CONCRETO PRÉ-MOLDADO, FUNDO COM BRITA, DIMENSÕES INTERNAS: 0,4X04X0,4M. AF_12/2020</t>
  </si>
  <si>
    <t>CABO DE COBRE FLEXÍVEL ISOLADO, 16MM², ANTI-CHAMA 0,6/1,0 KV, PARA CIRCUITOS TERMINAIS - FORNECIMENTO E INSTALAÇÃO. AF_12/2015</t>
  </si>
  <si>
    <t>CABO DE COBRE FLEXÍVEL ISOLADO, 10MM², ANTI-CHAMA 0,6/1,0 KV, PARA CIRCUITOS TERMINAIS - FORNECIMENTO E INSTALAÇÃO. AF_12/2015</t>
  </si>
  <si>
    <t>CABO DE COBRE FLEXÍVEL ISOLADO, 6MM², ANTI-CHAMA 0,6/1,0 KV, PARA CIRCUITOS TERMINAIS - FORNECIMENTO E INSTALAÇÃO. AF_12/2015</t>
  </si>
  <si>
    <t>CABO DE COBRE FLEXÍVEL ISOLADO, 4MM², ANTI-CHAMA 0,6/1,0 KV, PARA CIRCUITOS TERMINAIS - FORNECIMENTO E INSTALAÇÃO. AF_12/2015</t>
  </si>
  <si>
    <t>CABO DE COBRE FLEXÍVEL ISOLADO, 2,5MM², ANTI-CHAMA 0,6/1,0 KV, PARA CIRCUITOS TERMINAIS - FORNECIMENTO E INSTALAÇÃO. AF_12/2015</t>
  </si>
  <si>
    <t>CABO DE COBRE FLEXÍVEL ISOLADO, 1,5MM², ANTI-CHAMA 0,6/1,0 KV, PARA CIRCUITOS TERMINAIS - FORNECIMENTO E INSTALAÇÃO. AF_12/2015</t>
  </si>
  <si>
    <t>CONTATOR TRIPOLAR I NOMINAL 38A - FORNECIMENTO E INSTALAÇÃO. AF_10/2020</t>
  </si>
  <si>
    <t>ELETRODUTO RÍGIDO ROSCÁVEL, PVC, DN 32MM (1"), PARA CIRCUITOS TERMINAIS, INSTALADO EM PAREDE - FORNECIMENTO E INSTALAÇÃO. AF_12/2015</t>
  </si>
  <si>
    <t>ELETRODUTO RÍGIDO ROSCÁVEL, PVC, DN 20MM (1/2"), PARA CIRCUITOS TERMINAIS, INSTALADO EM PAREDE - FORNECIMENTO E INSTALAÇÃO. AF_12/2015</t>
  </si>
  <si>
    <t>REATERRO MANUAL APILOADO COM SOQUETE</t>
  </si>
  <si>
    <t>COMP03</t>
  </si>
  <si>
    <t>PADRÃO DE ENTRADA COMPLETO CATEGORIA B1 - CONFORME CONCESSIONÁRIA - COM POSTE E LENTE - FORNECIMENTO E INSTALAÇÃO</t>
  </si>
  <si>
    <t>COTAÇÃO</t>
  </si>
  <si>
    <t>68.02.100</t>
  </si>
  <si>
    <t>69.20.040</t>
  </si>
  <si>
    <t>P.08.000.043014</t>
  </si>
  <si>
    <t>P.12.000.049753</t>
  </si>
  <si>
    <t>68.20.120</t>
  </si>
  <si>
    <t>PADRÃO DE ENTRADA COMPLETO PARA TRÊS MEDIÇÕES - CONFORME CONCESSIONÁRIA - FORNECIMENTO E INSTALAÇÃO</t>
  </si>
  <si>
    <t xml:space="preserve">POSTE DE CONCRETO ARMADO DE SEÇÃO DUPLO T, EXTENSÃO DE 8,00M, RESISTÊNCIA DE 150 DAN, TIPO D </t>
  </si>
  <si>
    <t>CAIXA PARA MEDIDOR POLIFÁSICO, EM POLICARBONATO/ TERMOPLÁSTICO, PARA ALOJAR 1 DISJUNTOR (PADRÃO DA CONCESSIONÁRIA LOCAL)</t>
  </si>
  <si>
    <t>BUCHA DE NYLON SEM ABA S6, COM PARAFURSO DE 4,20X40MM EM AÇO ZINCADO COM ROSCA SOBERBA, CABEÇA CHATA E FENDA PLHILLIPS</t>
  </si>
  <si>
    <t>PARAFUSO DE FERRO POLIDO, SEXTAVADO, COM ROSCA PARCIAL, DIÂMETRO 5/8", COMPRIMENTO 6", COM PORCA E ARRUELA DE PRESSÃO MÉDIA</t>
  </si>
  <si>
    <t>FITA INOX PARA CINTAR POSTE, L=19MM, E=0,5MM (ROLO DE 30M)</t>
  </si>
  <si>
    <t>HASTE DE ATERRAMENTO 5/8 PARA SPDA - FORNECIMENTO E INSTALAÇÃO. AF_12/2017</t>
  </si>
  <si>
    <t>BENGALA EM PVC PARA RAMAL DE ENTRADA, DIÂMETRO DE 32MM</t>
  </si>
  <si>
    <t>ARMAÇÃO SECUNDÁRIA TIPO 1C - 2R</t>
  </si>
  <si>
    <t>ISOLADOR ROLDANA EM PORCELANA DE 72X72MM</t>
  </si>
  <si>
    <t>SUPRESSOR DE SURTO MONOFÁSICO,, IN 4 A 11KA, IMAX. DE SURTO DE 12 ATÉ 15KA, REF. 722.B.010.127/220 FABRICAÇÃO CLAMPER, DPS15275 FABRICAÇÃO STECK OU EQUIVALENTE</t>
  </si>
  <si>
    <t>AUXILIAR DE ELETRICISTA COM ENCARGOS COMPLEMENTARES</t>
  </si>
  <si>
    <t>ELETRICISTA COM ENCARGOS COMPLEMENTARES</t>
  </si>
  <si>
    <t>PEDREIRO COM ENCARGOS COMPLEMENTARES</t>
  </si>
  <si>
    <t>CAIXA DE MEDIÇÃO POLIFÁSICA EM POLICARBONATO COM LENTE PARA LEITURA DO ALTO DO POSTE + CAIXA ADICIONAL PARA CONTATOR ACOPLADA - CPFL</t>
  </si>
  <si>
    <t>CENTRO DE MEDIÇÃO AGRUPADA, EM POLICARBONATO/ PVC, COM 4 MEDIDORES E PROTEÇÃO GERAL (INCLUI BARRAMENTO, DISJUNTORES E ACESSÓRIOS DE FIXAÇÃO) - PADRÃO CONCESSIONÁRIA LOCAL)</t>
  </si>
  <si>
    <t>CABO DE COBRE FLEXÍVEL ISOLADO, 35MM2, ANTI-CHAMA 0,6/1,0 KV, PARA REDE ENTERRADA DE DISTRIBUIÇÃO DE ENERGIA ELÉTRICA - FORNECIMENTO E INSTALAÇÃO. AF_12/2021</t>
  </si>
  <si>
    <t>ELETRODUTO RÍGIDO ROSCÁVEL, PVC, DN 40MM (1 1/4"), PARA CIRCUITOS TERMINAIS, INSTALADO EM PAREDE - FORNECIMENTO E INSTALAÇÃO. AF_12/2015</t>
  </si>
  <si>
    <t>COMP04</t>
  </si>
  <si>
    <t>CABO DE COBRE FLEXÍVEL ISOLADO, 16MM2, ANTI-CHAMA 450/750V, PARA DISTRIBUIÇÃO - FORNECIMENTO E INSTALAÇÃO. AF_12/2015</t>
  </si>
  <si>
    <t>SUPRESSOR DE SURTO MONOFÁSICO, IN 4 A 11KA, IMAX. DE SURTO DE 12 ATÉ 15KA, REF. 722.B.010.127/220 FABRICAÇÃO CLAMPER, DPS15275 FABRICAÇÃO STECK OU EQUIVALENTE</t>
  </si>
  <si>
    <t>TRECHO 1 (RUA NELSON VILELA - TRECHO DE LAJOTA)</t>
  </si>
  <si>
    <t>DEMOLIÇÃO PARCIAL DE PAVIMENTO ASFÁLTICO, DE FORMA MECANIZADA, SEM REAPROVEITAMENTO. AF_12/2017</t>
  </si>
  <si>
    <t>EXECUÇÃO DE PASSEIO (CALÇADA) OU PISO DE CONCRETO COM CONCRETO MOLDADO IN LOCO, USINADO, ACABAMENTO CONVENCIONAL, ESPESSURA DE 8CM, ARMADO. AF_08/2022</t>
  </si>
  <si>
    <t>DEMARCAÇÃO DE ÁREA COM DISCO DE CORTE DIAMANTADO</t>
  </si>
  <si>
    <t>01.23.070</t>
  </si>
  <si>
    <t>GUIA (MEIO-FIO) E SARJETA CONJUGADOS DE CONCRETO, MOLDADA IN LOCO EM TRECHO RETO COM EXTRUSORA, 45CM DE BASE (15CM BASE DA GUIA + 30 CM BASE DA SARJETA) X 22CM ALTURA. AF_06/2016</t>
  </si>
  <si>
    <t>TRECHO 2 (RUA LEONARDO FORCINETTI)</t>
  </si>
  <si>
    <t>CONCRETO USINADO BOMBEAVEL, CLASSE DE RESISTÊNCIA C20, COM BRITA 0 E 1, SLUMP = 100 +/- 20MM, EXCLUI SERVIÇO DE BOMBEAMENTO (NBR 8953)</t>
  </si>
  <si>
    <t>COMP05</t>
  </si>
  <si>
    <t>GUIA (MEIO-FIO) E SARJETA CONJUGADOS DE CONCRETO, MOLDADA IN LOCO EM TRECHO RETO COM EXTRUSORA, 45CM DE BASE (15CM BASE DA GUIA + 30CM BASE DA SARJETA) X 22CM ALTURA. AF_06/2016</t>
  </si>
  <si>
    <t>SINALIZAÇÕES (TRECHO TOTAL)</t>
  </si>
  <si>
    <t>PLANTIO DE GRAMA ESMERALDA OU SÃO CARLOS OU CURITIBANA, EM PLACAS. AF_05/2022</t>
  </si>
  <si>
    <t>16.07.012</t>
  </si>
  <si>
    <t>PREPARO DE FUNDO DE VALA COM LARGURA MENOR QUE 1,5M, COM CAMADA DE BRITA, LANÇAMENTO MANUAL. AF_08/2020</t>
  </si>
  <si>
    <t>ATERRO MECANIZADO DE VALA COM ESCAVADEIRA HIDRÁULICA (CAPACIDADE DA CAÇAMBA: 0,8 M3 / POTÊNCIA: 111 HP), LARGURA DE 1,5 A 2,50M, PROFUNDIDADE ATÉ 1,5 M, COM SOLO ARGILO-ARENOSO. AF_05/2016</t>
  </si>
  <si>
    <t>CHUMBAMENTO DE PAVIMENTO DE LAJOTA EXISTENTE COM PAVIMENTO DE CONCRETO DA CICLOFAIXA</t>
  </si>
  <si>
    <t>FAIXA ELEVADA</t>
  </si>
  <si>
    <t>EXECUÇÃO DE PAVIMENTO DE CONCRETO ARMADO (PCA), FCK = 30MPA, ESPESSURA DE 17,5 CM. AF_04/2022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</si>
  <si>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</si>
  <si>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</si>
  <si>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</si>
  <si>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</si>
  <si>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</si>
  <si>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</si>
  <si>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</si>
  <si>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</si>
  <si>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</si>
  <si>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</si>
  <si>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</si>
  <si>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</si>
  <si>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</si>
  <si>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</si>
  <si>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</si>
  <si>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</si>
  <si>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</si>
  <si>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</si>
  <si>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</si>
  <si>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</si>
  <si>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</si>
  <si>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2.3</t>
  </si>
  <si>
    <t>2.3.1</t>
  </si>
  <si>
    <t>2.3.2</t>
  </si>
  <si>
    <t>2.3.5</t>
  </si>
  <si>
    <t>2.3.3</t>
  </si>
  <si>
    <t>2.3.4</t>
  </si>
  <si>
    <t>2.3.6</t>
  </si>
  <si>
    <t>2.3.7</t>
  </si>
  <si>
    <t>2.4</t>
  </si>
  <si>
    <t>2.4.1</t>
  </si>
  <si>
    <t>2.4.4</t>
  </si>
  <si>
    <t>2.4.7</t>
  </si>
  <si>
    <t>2.4.2</t>
  </si>
  <si>
    <t>2.4.3</t>
  </si>
  <si>
    <t>2.4.5</t>
  </si>
  <si>
    <t>2.4.6</t>
  </si>
  <si>
    <t>2.4.8</t>
  </si>
  <si>
    <t>2.5</t>
  </si>
  <si>
    <t>2.5.1</t>
  </si>
  <si>
    <t>2.5.2</t>
  </si>
  <si>
    <t>2.5.3</t>
  </si>
  <si>
    <t>2.6</t>
  </si>
  <si>
    <t>2.6.1</t>
  </si>
  <si>
    <t>2.6.2</t>
  </si>
  <si>
    <t>2.6.3</t>
  </si>
  <si>
    <t>2.6.4</t>
  </si>
  <si>
    <t>2.6.5</t>
  </si>
  <si>
    <t>2.7</t>
  </si>
  <si>
    <t>16.04.019</t>
  </si>
  <si>
    <t>3.0</t>
  </si>
  <si>
    <t>3.1</t>
  </si>
  <si>
    <t>3.2</t>
  </si>
  <si>
    <t>3.3</t>
  </si>
  <si>
    <t>3.4</t>
  </si>
  <si>
    <t>3.5</t>
  </si>
  <si>
    <t>TOTAL ITEM 3.0</t>
  </si>
  <si>
    <t>3.1.1</t>
  </si>
  <si>
    <t>3.1.2</t>
  </si>
  <si>
    <t>3.1.3</t>
  </si>
  <si>
    <t>3.1.4</t>
  </si>
  <si>
    <t>3.1.5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</si>
  <si>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</si>
  <si>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</si>
  <si>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</si>
  <si>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</si>
  <si>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</si>
  <si>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</si>
  <si>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</si>
  <si>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</si>
  <si>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3.3.1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</si>
  <si>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</si>
  <si>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</si>
  <si>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</si>
  <si>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</si>
  <si>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</si>
  <si>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</si>
  <si>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</si>
  <si>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</si>
  <si>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</si>
  <si>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</si>
  <si>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</si>
  <si>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</si>
  <si>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</si>
  <si>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</si>
  <si>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</si>
  <si>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</si>
  <si>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</si>
  <si>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>3.4.13</t>
  </si>
  <si>
    <t>3.4.14</t>
  </si>
  <si>
    <t>3.4.15</t>
  </si>
  <si>
    <t>3.4.16</t>
  </si>
  <si>
    <t>3.4.17</t>
  </si>
  <si>
    <t>3.4.18</t>
  </si>
  <si>
    <t>3.4.19</t>
  </si>
  <si>
    <t>BICICLETÁRIO SOBRE CIMENTADO OU BLOCO INTERTRAVADO (BL-02/FDE)</t>
  </si>
  <si>
    <t>3.5.1</t>
  </si>
  <si>
    <t>3.5.2</t>
  </si>
  <si>
    <t>3.5.4</t>
  </si>
  <si>
    <t>3.5.5</t>
  </si>
  <si>
    <t>3.5.6</t>
  </si>
  <si>
    <t>LUMINÁRIA DE LED PARA ILUMINAÇÃO PÚBLICA, DE 33W ATÉ 50W - FORNECIMENTO E INSTALAÇÃO. AF_08/2020</t>
  </si>
  <si>
    <t>LASTRO COM MATERIAL GRANULAR, APLICADO EM PISOS OU LAJES SOBRE SOLO, ESPESSURA DE *8CM*. AF_08/2017</t>
  </si>
  <si>
    <t>CAMADA SEPARADORA PARA EXECUÇÃO DE RADIER, PISO DE CONCRETO OU LAJE SOBRE SOLO, EM LONA PLÁSTICA. AF_09/2021</t>
  </si>
  <si>
    <t>2.7.1</t>
  </si>
  <si>
    <t>2.7.2</t>
  </si>
  <si>
    <t>2.7.3</t>
  </si>
  <si>
    <t>2.7.4</t>
  </si>
  <si>
    <t>2.7.5</t>
  </si>
  <si>
    <t>2.7.6</t>
  </si>
  <si>
    <t>2.7.7</t>
  </si>
  <si>
    <t>2.7.8</t>
  </si>
  <si>
    <t>2.7.9</t>
  </si>
  <si>
    <t>PORTÃO DE TELA PARA QUADRA (PT-29/FDE)</t>
  </si>
  <si>
    <t>PREPARO DO PISO CIMENTADO PARA PINTURA - LIXAMENTO E LIMPEZA. AF_05/2021</t>
  </si>
  <si>
    <t>PINTURA DE PISO COM TINTA EPÓXI, APLICAÇÃO MANUAL, 2 DEMÃOS, INCLUSO PRIMER EPÓXI. AF_05/2021</t>
  </si>
  <si>
    <t>PLACA DE OBRA EM CHAPA DE AÇO GALVANIZADO, PADRÃO GOVERNO FEDERAL (3,00x2,00)</t>
  </si>
  <si>
    <t>PINTURA DE DEMARCAÇÃO DE QUADRA POLIESPORTIVA COM TINTA EPÓXI, E=5CM, APLICAÇÃO MANUAL. AF_05/2021</t>
  </si>
  <si>
    <t>MOBILIÁRIO E EQUIPAMENTOS</t>
  </si>
  <si>
    <t>FECHAMENTO PARA QUADRA DE ESPORTES - BROCA (FQ-01/FDE) (H=4,90m)</t>
  </si>
  <si>
    <t>CONTRAPISO EM ARGAMASSA TRAÇO 1:4 (CIMENTO E AREIA), PREPARO MECÂNICO COM BETONEIRA 400L, APLICADO EM ÁREAS SECAS SOBRE LAJE, ADERIDO, ACABAMENTO NÃO REFORÇADO, ESPESSURA 2CM. AF_07/2021</t>
  </si>
  <si>
    <t>CONJUNTO PARA QUADRA DE VOLEI COM POSTES EM TUBO DE AÇO GALVANIZADO 3", H= *255*CM, PINTURA EM TINTA ESMALTE SINTÉTICO, REDE DE NYLON COM 2MM, MALHA 10X10CM E ANTENAS OFICIAIS EM FIBRA DE VIDRO</t>
  </si>
  <si>
    <t>CONJUNTO PARA FUTSAL COM TRAVES OFICIAIS DE 3,00X2,00M EM TUBO DE AÇO GALVANIZADO 3" COM REQUADRO EM TUBO DE 1", PINTURA EM PRIMER COM TINTA ESMALTE SINTÉTICO E REDES DE POLIETILENO FIO 4MM</t>
  </si>
  <si>
    <t>REFORMA DO PARQUE LINEAR - ÁREA 1</t>
  </si>
  <si>
    <t>REFORMA DO PARQUE LINEAR - ÁREA 2</t>
  </si>
  <si>
    <t>PADRÃO DE ENTRADA DE ENERGIA</t>
  </si>
  <si>
    <t>CABEAMENTO</t>
  </si>
  <si>
    <t>LUMINÁRIAS E ACESSÓRIOS</t>
  </si>
  <si>
    <t>BASE PARA POSTES</t>
  </si>
  <si>
    <t>DIJUNTORES E ATERRAMENTO</t>
  </si>
  <si>
    <t>ACABAMENTOS</t>
  </si>
  <si>
    <t>GUIAS</t>
  </si>
  <si>
    <t>PISO CICLOVIA</t>
  </si>
  <si>
    <t>PISO CALÇADAS</t>
  </si>
  <si>
    <t>SINALIZAÇÕES VERTICAIS</t>
  </si>
  <si>
    <t>SINALIZAÇÕES HORIZONTAIS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</si>
  <si>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</si>
  <si>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</si>
  <si>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</si>
  <si>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</si>
  <si>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</si>
  <si>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</si>
  <si>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</si>
  <si>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</si>
  <si>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</si>
  <si>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</si>
  <si>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</si>
  <si>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</si>
  <si>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</si>
  <si>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</si>
  <si>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</si>
  <si>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</si>
  <si>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</si>
  <si>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</si>
  <si>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</si>
  <si>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</si>
  <si>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</si>
  <si>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</si>
  <si>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</si>
  <si>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</si>
  <si>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</si>
  <si>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</si>
  <si>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</si>
  <si>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</si>
  <si>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</si>
  <si>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</si>
  <si>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</si>
  <si>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</si>
  <si>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</si>
  <si>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</si>
  <si>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</si>
  <si>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3.5.3</t>
  </si>
  <si>
    <t>PISO DA QUADRA</t>
  </si>
  <si>
    <t>ALAMBRADO</t>
  </si>
  <si>
    <t>2.8</t>
  </si>
  <si>
    <t>2.9</t>
  </si>
  <si>
    <t>2.8.1</t>
  </si>
  <si>
    <t>2.8.2</t>
  </si>
  <si>
    <t>2.8.3</t>
  </si>
  <si>
    <t>2.8.4</t>
  </si>
  <si>
    <t>2.8.5</t>
  </si>
  <si>
    <t>2.8.6</t>
  </si>
  <si>
    <t>2.8.7</t>
  </si>
  <si>
    <t>2.8.9</t>
  </si>
  <si>
    <t>2.8.8</t>
  </si>
  <si>
    <t>2.8.10</t>
  </si>
  <si>
    <t>2.8.11</t>
  </si>
  <si>
    <t>2.9.1</t>
  </si>
  <si>
    <t>2.9.2</t>
  </si>
  <si>
    <t>2.9.4</t>
  </si>
  <si>
    <t>2.9.3</t>
  </si>
  <si>
    <t>2.9.5</t>
  </si>
  <si>
    <t>PINTURAS E COMPLEMENTOS</t>
  </si>
  <si>
    <t>EXECUÇÃO DE PASSEIO (CALÇADA) OU PISO DE CONCRETO COM CONCRETO MOLDADO IN LOCO, USINADO, ACABAMENTO CONVENCIONAL, ESPESSURA 8CM, ARMADO. AF_08/2022</t>
  </si>
  <si>
    <t>GUIA (MEIO-FIO) E SARJETA CONJUGADOS DE CONCRETO, MOLDADA IN LOCO EM TRECHO CURVO COM EXTRUSORA, 45CM DE BASE (15CM BASE DA GUIA + 30CM BASE DA SARJETA) X 22CM ALTURA. AF_06/2016</t>
  </si>
  <si>
    <t>2.2.10</t>
  </si>
  <si>
    <t>2.4.9</t>
  </si>
  <si>
    <t>PINTURAS</t>
  </si>
  <si>
    <t>3.2.9</t>
  </si>
  <si>
    <t>16.01.064</t>
  </si>
  <si>
    <r>
      <t>Endereço</t>
    </r>
    <r>
      <rPr>
        <b/>
        <sz val="11"/>
        <rFont val="Century Gothic"/>
        <family val="2"/>
      </rPr>
      <t xml:space="preserve">: </t>
    </r>
    <r>
      <rPr>
        <sz val="11"/>
        <rFont val="Century Gothic"/>
        <family val="2"/>
      </rPr>
      <t>Rua Roando Gabardo, s/n, Jardim Claudina – Itararé/SP – CEP: 18.464-018</t>
    </r>
  </si>
  <si>
    <r>
      <t xml:space="preserve">Endereço: </t>
    </r>
    <r>
      <rPr>
        <sz val="11"/>
        <rFont val="Century Gothic"/>
        <family val="2"/>
      </rPr>
      <t>Rua Roando Gabardo, s/n, Jardim Claudina – Itararé/SP – CEP: 18.464-018</t>
    </r>
  </si>
  <si>
    <t>REFERÊNCIAS</t>
  </si>
  <si>
    <r>
      <rPr>
        <b/>
        <sz val="10"/>
        <color rgb="FF000000"/>
        <rFont val="Century Gothic"/>
        <family val="2"/>
      </rPr>
      <t>SISTEMA NACIONAL DE PESQUISA DE CUSTOS E ÍNDICES DA CONSTRUÇÃO CIVIL - SINAPI:</t>
    </r>
    <r>
      <rPr>
        <sz val="10"/>
        <color rgb="FF000000"/>
        <rFont val="Century Gothic"/>
        <family val="2"/>
      </rPr>
      <t xml:space="preserve"> JANEIRO - 2023 - L.S. = 115,26% (HORA) / 71,27% (MÊS) - NÃO DESONERADA    </t>
    </r>
  </si>
  <si>
    <r>
      <rPr>
        <b/>
        <sz val="10"/>
        <color rgb="FF000000"/>
        <rFont val="Century Gothic"/>
        <family val="2"/>
      </rPr>
      <t>COMPANHIA DE DESENVOLVIMENTO HABITACIONAL E URBANO - CDHU:</t>
    </r>
    <r>
      <rPr>
        <sz val="10"/>
        <color rgb="FF000000"/>
        <rFont val="Century Gothic"/>
        <family val="2"/>
      </rPr>
      <t xml:space="preserve"> BOLETIM REFERENCIAL DE CUSTOS - VERSÃO 188 - L.S.: 128,23% - S/ DESONERAÇÃO</t>
    </r>
  </si>
  <si>
    <t>CABO COBRE NU TEMPERA MOLA CLASSE 2, DE 10MM2</t>
  </si>
  <si>
    <r>
      <t xml:space="preserve">Endereço: </t>
    </r>
    <r>
      <rPr>
        <sz val="11"/>
        <color rgb="FF000000"/>
        <rFont val="Century Gothic"/>
        <family val="2"/>
      </rPr>
      <t>Rua Roando Gabardo, s/n, Jardim Claudina – Itararé/SP – CEP: 18.464-018</t>
    </r>
  </si>
  <si>
    <t>QUADRA DE VOLEIBOL</t>
  </si>
  <si>
    <t>QUADRA DE FUTSAL</t>
  </si>
  <si>
    <t>QUADRA DE BASQUETE DE 3</t>
  </si>
  <si>
    <r>
      <rPr>
        <b/>
        <sz val="10"/>
        <color rgb="FF000000"/>
        <rFont val="Century Gothic"/>
        <family val="2"/>
      </rPr>
      <t>FUNDAÇÃO PARA O DESENVOLVIMENTO DA EDUCAÇÃO - FDE:</t>
    </r>
    <r>
      <rPr>
        <sz val="10"/>
        <color rgb="FF000000"/>
        <rFont val="Century Gothic"/>
        <family val="2"/>
      </rPr>
      <t xml:space="preserve"> JANEIRO 2023 - LS 120,87, BDI 23% (RETIRADO O VALOR DO BDI ORIGINÁRIO DOS ÍNDICES DE REFERÊNCIA E UTILIZADO O BDI DA PLANILHA ORÇAMENTÁRIA)</t>
    </r>
  </si>
  <si>
    <t>CAIXAS</t>
  </si>
  <si>
    <t>ELETRODUTOS</t>
  </si>
  <si>
    <r>
      <t xml:space="preserve">Data da Revisão: </t>
    </r>
    <r>
      <rPr>
        <sz val="11"/>
        <color rgb="FF000000"/>
        <rFont val="Century Gothic"/>
        <family val="2"/>
      </rPr>
      <t>31 de Maio de 2023</t>
    </r>
  </si>
  <si>
    <t>POSTEAMENTO</t>
  </si>
  <si>
    <t>P.14.000.046614</t>
  </si>
  <si>
    <t>LÂMPADA LED 13,5W, BASE E-27, COR BRANCA QUENTE OU FRIA, BIVOLT, TEMPERATURA 3.000K OU 6.500K, FLUXO LUMINOSO MÍNIMO DE 1400lm</t>
  </si>
  <si>
    <t>4.36</t>
  </si>
  <si>
    <t>* PREENCHER OS CAMPOS EM AMARELO
* PRESERVAR AS FÓRMULAS DE ARREDONDAMENTO</t>
  </si>
  <si>
    <t>* AS CÉLULAS DO CRONOGRAMA FÍSICO FINANCEIRO SE PREENCHERÃO DE FORMA AUTOMÁTICA, POIS ESTÁ VINCULADO COM A PLANILHA ORÇAMENTÁRIA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</si>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</sst>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5" formatCode="#,##0.00&quot; &quot;;&quot;(&quot;#,##0.00&quot;)&quot;;&quot;-&quot;#&quot; &quot;;&quot; &quot;@&quot; &quot;"/>
    <numFmt numFmtId="166" formatCode="&quot;R$ &quot;#,##0.00"/>
    <numFmt numFmtId="167" formatCode="[$R$-416]&quot; &quot;#,##0.00;[Red]&quot;-&quot;[$R$-416]&quot; &quot;#,##0.00"/>
    <numFmt numFmtId="168" formatCode="0.0000"/>
    <numFmt numFmtId="169" formatCode="#,##0.00&quot; &quot;;#,##0.00&quot; &quot;;&quot;-&quot;#&quot; &quot;;&quot; &quot;@&quot; &quot;"/>
    <numFmt numFmtId="170" formatCode="&quot;R$&quot;\ #,##0.00"/>
    <numFmt numFmtId="171" formatCode="_-* #,##0.00&quot; DM&quot;_-;\-* #,##0.00&quot; DM&quot;_-;_-* \-??&quot; DM&quot;_-;_-@_-"/>
    <numFmt numFmtId="174" formatCode="_-* #,##0.00\ _D_M_-;\-* #,##0.00\ _D_M_-;_-* \-??\ _D_M_-;_-@_-"/>
  </numFmts>
  <fonts count="47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1"/>
    </font>
    <font>
      <sz val="11"/>
      <color rgb="FF000000"/>
      <name val="Calibri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9"/>
      <color rgb="FF000000"/>
      <name val="Arial1"/>
    </font>
    <font>
      <sz val="10"/>
      <color rgb="FF333333"/>
      <name val="Arial"/>
      <family val="2"/>
    </font>
    <font>
      <b/>
      <i/>
      <u/>
      <sz val="10"/>
      <color rgb="FF000000"/>
      <name val="Arial"/>
      <family val="2"/>
    </font>
    <font>
      <b/>
      <sz val="11"/>
      <color rgb="FF000000"/>
      <name val="Arial Narrow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sz val="9"/>
      <color rgb="FF000000"/>
      <name val="Arial Narrow"/>
      <family val="2"/>
    </font>
    <font>
      <sz val="11"/>
      <color rgb="FF000000"/>
      <name val="Arial11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10"/>
      <color rgb="FF000000"/>
      <name val="Century Gothic"/>
      <family val="2"/>
    </font>
    <font>
      <sz val="10"/>
      <color rgb="FF000000"/>
      <name val="Century Gothic"/>
      <family val="2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rgb="FF3465A4"/>
      <name val="Century Gothic"/>
      <family val="2"/>
    </font>
    <font>
      <b/>
      <sz val="10.5"/>
      <color rgb="FF000000"/>
      <name val="Century Gothic"/>
      <family val="2"/>
    </font>
    <font>
      <sz val="10.5"/>
      <color rgb="FF000000"/>
      <name val="Century Gothic"/>
      <family val="2"/>
    </font>
    <font>
      <sz val="10.5"/>
      <color rgb="FF000000"/>
      <name val="Arial Narrow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b/>
      <sz val="10"/>
      <color rgb="FF3465A4"/>
      <name val="Century Gothic"/>
      <family val="2"/>
    </font>
    <font>
      <sz val="10"/>
      <name val="Century Gothic"/>
      <family val="2"/>
    </font>
    <font>
      <b/>
      <sz val="10.5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.5"/>
      <color rgb="FF000000"/>
      <name val="Century Gothic"/>
      <family val="2"/>
    </font>
    <font>
      <b/>
      <sz val="12"/>
      <color theme="0"/>
      <name val="Century Gothic"/>
      <family val="2"/>
    </font>
    <font>
      <sz val="10"/>
      <name val="Arial"/>
      <family val="2"/>
    </font>
    <font>
      <b/>
      <sz val="11"/>
      <color rgb="FFFF0000"/>
      <name val="Century Gothic"/>
      <family val="2"/>
    </font>
  </fonts>
  <fills count="3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A6A6A6"/>
        <bgColor rgb="FFA6A6A6"/>
      </patternFill>
    </fill>
    <fill>
      <patternFill patternType="solid">
        <fgColor rgb="FF5983B0"/>
        <bgColor rgb="FF5983B0"/>
      </patternFill>
    </fill>
    <fill>
      <patternFill patternType="solid">
        <fgColor rgb="FFFFFFFF"/>
        <bgColor rgb="FFFFFFFF"/>
      </patternFill>
    </fill>
    <fill>
      <patternFill patternType="solid">
        <fgColor rgb="FFB4C7DC"/>
        <bgColor rgb="FFB4C7DC"/>
      </patternFill>
    </fill>
    <fill>
      <patternFill patternType="solid">
        <fgColor rgb="FFD9D9D9"/>
        <bgColor rgb="FFD9D9D9"/>
      </patternFill>
    </fill>
    <fill>
      <patternFill patternType="solid">
        <fgColor rgb="FFC2D6EC"/>
        <bgColor rgb="FFC2D6EC"/>
      </patternFill>
    </fill>
    <fill>
      <patternFill patternType="solid">
        <fgColor rgb="FFBFBFBF"/>
        <bgColor rgb="FFBFBFBF"/>
      </patternFill>
    </fill>
    <fill>
      <patternFill patternType="solid">
        <fgColor rgb="FFFFCCCC"/>
        <bgColor rgb="FFFFFFFF"/>
      </patternFill>
    </fill>
    <fill>
      <patternFill patternType="solid">
        <fgColor rgb="FFFFCCCC"/>
        <bgColor indexed="64"/>
      </patternFill>
    </fill>
    <fill>
      <patternFill patternType="solid">
        <fgColor theme="0" tint="-0.249977111117893"/>
        <bgColor rgb="FFDDDDDD"/>
      </patternFill>
    </fill>
    <fill>
      <patternFill patternType="solid">
        <fgColor theme="0" tint="-0.249977111117893"/>
        <bgColor rgb="FF5983B0"/>
      </patternFill>
    </fill>
    <fill>
      <patternFill patternType="solid">
        <fgColor theme="0" tint="-0.249977111117893"/>
        <bgColor rgb="FFB4C7DC"/>
      </patternFill>
    </fill>
    <fill>
      <patternFill patternType="solid">
        <fgColor theme="9" tint="0.39997558519241921"/>
        <bgColor rgb="FF5983B0"/>
      </patternFill>
    </fill>
    <fill>
      <patternFill patternType="solid">
        <fgColor theme="9" tint="0.39997558519241921"/>
        <bgColor rgb="FFDDDDDD"/>
      </patternFill>
    </fill>
    <fill>
      <patternFill patternType="solid">
        <fgColor theme="9"/>
        <bgColor rgb="FFDDDDDD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6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169" fontId="6" fillId="0" borderId="0"/>
    <xf numFmtId="169" fontId="6" fillId="0" borderId="0"/>
    <xf numFmtId="0" fontId="7" fillId="0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0" borderId="0"/>
    <xf numFmtId="0" fontId="16" fillId="8" borderId="1"/>
    <xf numFmtId="0" fontId="17" fillId="0" borderId="0"/>
    <xf numFmtId="0" fontId="1" fillId="0" borderId="0"/>
    <xf numFmtId="0" fontId="1" fillId="0" borderId="0"/>
    <xf numFmtId="0" fontId="4" fillId="0" borderId="0"/>
    <xf numFmtId="0" fontId="45" fillId="0" borderId="0"/>
    <xf numFmtId="171" fontId="45" fillId="0" borderId="0" applyFill="0" applyBorder="0" applyAlignment="0" applyProtection="0"/>
    <xf numFmtId="174" fontId="45" fillId="0" borderId="0" applyFill="0" applyBorder="0" applyAlignment="0" applyProtection="0"/>
  </cellStyleXfs>
  <cellXfs count="3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168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6" fillId="0" borderId="0" xfId="0" applyNumberFormat="1" applyFont="1" applyAlignment="1">
      <alignment horizontal="center" vertical="center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left" vertical="center" wrapText="1"/>
      <protection hidden="1"/>
    </xf>
    <xf numFmtId="4" fontId="27" fillId="0" borderId="0" xfId="0" applyNumberFormat="1" applyFont="1" applyAlignment="1">
      <alignment horizontal="center" vertical="center" wrapText="1"/>
    </xf>
    <xf numFmtId="166" fontId="27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167" fontId="21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166" fontId="20" fillId="0" borderId="0" xfId="0" applyNumberFormat="1" applyFont="1" applyAlignment="1">
      <alignment horizontal="right" vertical="center"/>
    </xf>
    <xf numFmtId="0" fontId="26" fillId="0" borderId="2" xfId="0" applyFont="1" applyBorder="1" applyAlignment="1">
      <alignment vertical="center"/>
    </xf>
    <xf numFmtId="0" fontId="20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5" fillId="0" borderId="0" xfId="0" applyFont="1" applyAlignment="1" applyProtection="1">
      <alignment horizontal="center" vertical="center" wrapText="1"/>
      <protection hidden="1"/>
    </xf>
    <xf numFmtId="165" fontId="25" fillId="0" borderId="0" xfId="0" applyNumberFormat="1" applyFont="1" applyAlignment="1">
      <alignment horizontal="center" vertical="center"/>
    </xf>
    <xf numFmtId="0" fontId="29" fillId="0" borderId="3" xfId="0" applyFont="1" applyBorder="1" applyAlignment="1" applyProtection="1">
      <alignment horizontal="center" vertical="center"/>
      <protection locked="0"/>
    </xf>
    <xf numFmtId="0" fontId="29" fillId="0" borderId="3" xfId="0" applyFont="1" applyBorder="1" applyAlignment="1" applyProtection="1">
      <alignment horizontal="left" vertical="center" wrapText="1"/>
      <protection hidden="1"/>
    </xf>
    <xf numFmtId="0" fontId="29" fillId="0" borderId="3" xfId="0" applyFont="1" applyBorder="1" applyAlignment="1" applyProtection="1">
      <alignment horizontal="center" vertical="center"/>
      <protection hidden="1"/>
    </xf>
    <xf numFmtId="4" fontId="29" fillId="16" borderId="3" xfId="0" applyNumberFormat="1" applyFont="1" applyFill="1" applyBorder="1" applyAlignment="1">
      <alignment horizontal="center" vertical="center" wrapText="1"/>
    </xf>
    <xf numFmtId="166" fontId="29" fillId="11" borderId="3" xfId="0" applyNumberFormat="1" applyFont="1" applyFill="1" applyBorder="1" applyAlignment="1">
      <alignment horizontal="right" vertical="center" wrapText="1"/>
    </xf>
    <xf numFmtId="10" fontId="29" fillId="0" borderId="3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" fontId="31" fillId="0" borderId="0" xfId="0" applyNumberFormat="1" applyFont="1" applyAlignment="1">
      <alignment horizontal="center" vertical="center"/>
    </xf>
    <xf numFmtId="0" fontId="31" fillId="0" borderId="15" xfId="0" applyFont="1" applyBorder="1" applyAlignment="1">
      <alignment vertical="center"/>
    </xf>
    <xf numFmtId="4" fontId="31" fillId="0" borderId="15" xfId="0" applyNumberFormat="1" applyFont="1" applyBorder="1" applyAlignment="1">
      <alignment horizontal="center" vertical="center"/>
    </xf>
    <xf numFmtId="0" fontId="30" fillId="0" borderId="1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10" fontId="30" fillId="4" borderId="3" xfId="0" applyNumberFormat="1" applyFont="1" applyFill="1" applyBorder="1" applyAlignment="1">
      <alignment horizontal="center" vertical="center"/>
    </xf>
    <xf numFmtId="167" fontId="30" fillId="0" borderId="0" xfId="0" applyNumberFormat="1" applyFont="1" applyAlignment="1">
      <alignment horizontal="center" vertical="center"/>
    </xf>
    <xf numFmtId="0" fontId="31" fillId="0" borderId="13" xfId="0" applyFont="1" applyBorder="1" applyAlignment="1">
      <alignment vertical="center"/>
    </xf>
    <xf numFmtId="166" fontId="31" fillId="0" borderId="0" xfId="0" applyNumberFormat="1" applyFont="1" applyAlignment="1">
      <alignment vertical="center"/>
    </xf>
    <xf numFmtId="167" fontId="32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67" fontId="31" fillId="0" borderId="0" xfId="0" applyNumberFormat="1" applyFont="1" applyAlignment="1">
      <alignment horizontal="center" vertical="center"/>
    </xf>
    <xf numFmtId="0" fontId="30" fillId="0" borderId="14" xfId="0" applyFont="1" applyBorder="1" applyAlignment="1">
      <alignment horizontal="left" vertical="center"/>
    </xf>
    <xf numFmtId="0" fontId="31" fillId="0" borderId="16" xfId="0" applyFont="1" applyBorder="1" applyAlignment="1">
      <alignment vertical="center"/>
    </xf>
    <xf numFmtId="0" fontId="28" fillId="9" borderId="7" xfId="0" applyFont="1" applyFill="1" applyBorder="1" applyAlignment="1" applyProtection="1">
      <alignment horizontal="center" vertical="center"/>
      <protection locked="0"/>
    </xf>
    <xf numFmtId="0" fontId="28" fillId="9" borderId="8" xfId="0" applyFont="1" applyFill="1" applyBorder="1" applyAlignment="1" applyProtection="1">
      <alignment horizontal="center" vertical="center"/>
      <protection locked="0"/>
    </xf>
    <xf numFmtId="0" fontId="28" fillId="9" borderId="8" xfId="0" applyFont="1" applyFill="1" applyBorder="1" applyAlignment="1" applyProtection="1">
      <alignment horizontal="left" vertical="center" wrapText="1"/>
      <protection hidden="1"/>
    </xf>
    <xf numFmtId="0" fontId="28" fillId="9" borderId="8" xfId="0" applyFont="1" applyFill="1" applyBorder="1" applyAlignment="1" applyProtection="1">
      <alignment horizontal="center" vertical="center" wrapText="1"/>
      <protection hidden="1"/>
    </xf>
    <xf numFmtId="4" fontId="28" fillId="9" borderId="8" xfId="0" applyNumberFormat="1" applyFont="1" applyFill="1" applyBorder="1" applyAlignment="1">
      <alignment horizontal="center" vertical="center" wrapText="1"/>
    </xf>
    <xf numFmtId="166" fontId="28" fillId="9" borderId="8" xfId="0" applyNumberFormat="1" applyFont="1" applyFill="1" applyBorder="1" applyAlignment="1">
      <alignment horizontal="center" vertical="center" wrapText="1"/>
    </xf>
    <xf numFmtId="167" fontId="28" fillId="9" borderId="8" xfId="0" applyNumberFormat="1" applyFont="1" applyFill="1" applyBorder="1" applyAlignment="1">
      <alignment horizontal="center" vertical="center" wrapText="1"/>
    </xf>
    <xf numFmtId="0" fontId="28" fillId="9" borderId="9" xfId="0" applyFont="1" applyFill="1" applyBorder="1" applyAlignment="1" applyProtection="1">
      <alignment horizontal="center" vertical="center"/>
      <protection locked="0"/>
    </xf>
    <xf numFmtId="0" fontId="30" fillId="10" borderId="4" xfId="0" applyFont="1" applyFill="1" applyBorder="1" applyAlignment="1" applyProtection="1">
      <alignment horizontal="center" vertical="center"/>
      <protection locked="0"/>
    </xf>
    <xf numFmtId="0" fontId="30" fillId="10" borderId="3" xfId="0" applyFont="1" applyFill="1" applyBorder="1" applyAlignment="1" applyProtection="1">
      <alignment horizontal="left" vertical="center" wrapText="1"/>
      <protection locked="0"/>
    </xf>
    <xf numFmtId="167" fontId="30" fillId="12" borderId="3" xfId="0" applyNumberFormat="1" applyFont="1" applyFill="1" applyBorder="1" applyAlignment="1">
      <alignment horizontal="right" vertical="center"/>
    </xf>
    <xf numFmtId="10" fontId="30" fillId="12" borderId="3" xfId="0" applyNumberFormat="1" applyFont="1" applyFill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33" fillId="19" borderId="4" xfId="0" applyFont="1" applyFill="1" applyBorder="1" applyAlignment="1" applyProtection="1">
      <alignment horizontal="center" vertical="center"/>
      <protection locked="0"/>
    </xf>
    <xf numFmtId="0" fontId="33" fillId="18" borderId="3" xfId="0" applyFont="1" applyFill="1" applyBorder="1" applyAlignment="1" applyProtection="1">
      <alignment horizontal="left" vertical="center" wrapText="1"/>
      <protection hidden="1"/>
    </xf>
    <xf numFmtId="167" fontId="33" fillId="20" borderId="3" xfId="0" applyNumberFormat="1" applyFont="1" applyFill="1" applyBorder="1" applyAlignment="1">
      <alignment horizontal="right" vertical="center"/>
    </xf>
    <xf numFmtId="10" fontId="33" fillId="20" borderId="3" xfId="0" applyNumberFormat="1" applyFont="1" applyFill="1" applyBorder="1" applyAlignment="1">
      <alignment horizontal="righ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3" fillId="21" borderId="4" xfId="0" applyFont="1" applyFill="1" applyBorder="1" applyAlignment="1" applyProtection="1">
      <alignment horizontal="center" vertical="center"/>
      <protection locked="0"/>
    </xf>
    <xf numFmtId="0" fontId="33" fillId="22" borderId="3" xfId="0" applyFont="1" applyFill="1" applyBorder="1" applyAlignment="1" applyProtection="1">
      <alignment horizontal="left" vertical="center" wrapText="1"/>
      <protection hidden="1"/>
    </xf>
    <xf numFmtId="167" fontId="30" fillId="23" borderId="3" xfId="0" applyNumberFormat="1" applyFont="1" applyFill="1" applyBorder="1" applyAlignment="1">
      <alignment horizontal="center" vertical="center"/>
    </xf>
    <xf numFmtId="10" fontId="30" fillId="23" borderId="3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/>
    <xf numFmtId="0" fontId="26" fillId="0" borderId="0" xfId="0" applyFont="1"/>
    <xf numFmtId="166" fontId="26" fillId="0" borderId="0" xfId="0" applyNumberFormat="1" applyFont="1" applyAlignment="1">
      <alignment vertical="center"/>
    </xf>
    <xf numFmtId="0" fontId="28" fillId="0" borderId="3" xfId="0" applyFont="1" applyFill="1" applyBorder="1" applyAlignment="1" applyProtection="1">
      <alignment horizontal="left" vertical="center" wrapText="1"/>
      <protection hidden="1"/>
    </xf>
    <xf numFmtId="0" fontId="29" fillId="0" borderId="3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vertical="center" wrapText="1"/>
    </xf>
    <xf numFmtId="0" fontId="29" fillId="11" borderId="3" xfId="0" applyFont="1" applyFill="1" applyBorder="1" applyAlignment="1" applyProtection="1">
      <alignment horizontal="center" vertical="center" wrapText="1"/>
      <protection hidden="1"/>
    </xf>
    <xf numFmtId="10" fontId="29" fillId="0" borderId="3" xfId="0" applyNumberFormat="1" applyFont="1" applyFill="1" applyBorder="1" applyAlignment="1">
      <alignment horizontal="right" vertical="center"/>
    </xf>
    <xf numFmtId="4" fontId="29" fillId="17" borderId="3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0" fontId="29" fillId="0" borderId="0" xfId="0" applyFont="1" applyFill="1"/>
    <xf numFmtId="0" fontId="29" fillId="0" borderId="0" xfId="0" applyFont="1"/>
    <xf numFmtId="166" fontId="29" fillId="0" borderId="0" xfId="0" applyNumberFormat="1" applyFont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66" fontId="29" fillId="0" borderId="3" xfId="17" applyNumberFormat="1" applyFont="1" applyBorder="1" applyAlignment="1">
      <alignment horizontal="center" vertical="center"/>
    </xf>
    <xf numFmtId="10" fontId="29" fillId="0" borderId="3" xfId="0" applyNumberFormat="1" applyFont="1" applyBorder="1" applyAlignment="1">
      <alignment horizontal="center" vertical="center"/>
    </xf>
    <xf numFmtId="2" fontId="29" fillId="0" borderId="3" xfId="17" applyNumberFormat="1" applyFont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3" xfId="0" applyFont="1" applyBorder="1" applyAlignment="1">
      <alignment horizontal="center" vertical="center"/>
    </xf>
    <xf numFmtId="4" fontId="29" fillId="0" borderId="0" xfId="0" applyNumberFormat="1" applyFont="1" applyBorder="1" applyAlignment="1">
      <alignment horizontal="center" vertical="center"/>
    </xf>
    <xf numFmtId="4" fontId="30" fillId="0" borderId="0" xfId="0" applyNumberFormat="1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0" fontId="29" fillId="0" borderId="0" xfId="0" applyNumberFormat="1" applyFont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167" fontId="38" fillId="0" borderId="0" xfId="0" applyNumberFormat="1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8" fillId="0" borderId="15" xfId="0" applyFont="1" applyBorder="1" applyAlignment="1">
      <alignment horizontal="left" vertical="center"/>
    </xf>
    <xf numFmtId="4" fontId="29" fillId="0" borderId="15" xfId="0" applyNumberFormat="1" applyFont="1" applyBorder="1" applyAlignment="1">
      <alignment horizontal="center" vertical="center"/>
    </xf>
    <xf numFmtId="166" fontId="29" fillId="0" borderId="15" xfId="0" applyNumberFormat="1" applyFont="1" applyBorder="1" applyAlignment="1">
      <alignment vertical="center"/>
    </xf>
    <xf numFmtId="167" fontId="29" fillId="0" borderId="15" xfId="0" applyNumberFormat="1" applyFont="1" applyBorder="1" applyAlignment="1">
      <alignment horizontal="center" vertical="center"/>
    </xf>
    <xf numFmtId="0" fontId="29" fillId="0" borderId="1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167" fontId="29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168" fontId="29" fillId="0" borderId="0" xfId="0" applyNumberFormat="1" applyFont="1" applyAlignment="1">
      <alignment horizontal="center" vertical="center"/>
    </xf>
    <xf numFmtId="0" fontId="28" fillId="14" borderId="3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left" vertical="center" wrapText="1"/>
    </xf>
    <xf numFmtId="168" fontId="28" fillId="14" borderId="3" xfId="0" applyNumberFormat="1" applyFont="1" applyFill="1" applyBorder="1" applyAlignment="1">
      <alignment horizontal="center" vertical="center"/>
    </xf>
    <xf numFmtId="2" fontId="28" fillId="14" borderId="3" xfId="0" applyNumberFormat="1" applyFont="1" applyFill="1" applyBorder="1" applyAlignment="1">
      <alignment horizontal="center" vertical="center"/>
    </xf>
    <xf numFmtId="0" fontId="29" fillId="0" borderId="3" xfId="0" applyFont="1" applyBorder="1" applyAlignment="1">
      <alignment horizontal="left" vertical="center"/>
    </xf>
    <xf numFmtId="0" fontId="29" fillId="15" borderId="3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left" vertical="center"/>
    </xf>
    <xf numFmtId="168" fontId="29" fillId="15" borderId="3" xfId="0" applyNumberFormat="1" applyFont="1" applyFill="1" applyBorder="1" applyAlignment="1">
      <alignment horizontal="center" vertical="center"/>
    </xf>
    <xf numFmtId="2" fontId="29" fillId="15" borderId="3" xfId="0" applyNumberFormat="1" applyFont="1" applyFill="1" applyBorder="1" applyAlignment="1">
      <alignment horizontal="center" vertical="center"/>
    </xf>
    <xf numFmtId="10" fontId="28" fillId="0" borderId="3" xfId="0" applyNumberFormat="1" applyFont="1" applyBorder="1" applyAlignment="1">
      <alignment horizontal="center" vertical="center"/>
    </xf>
    <xf numFmtId="0" fontId="28" fillId="13" borderId="7" xfId="0" applyFont="1" applyFill="1" applyBorder="1" applyAlignment="1">
      <alignment horizontal="center" vertical="center"/>
    </xf>
    <xf numFmtId="0" fontId="28" fillId="13" borderId="8" xfId="0" applyFont="1" applyFill="1" applyBorder="1" applyAlignment="1">
      <alignment horizontal="center" vertical="center"/>
    </xf>
    <xf numFmtId="168" fontId="28" fillId="13" borderId="8" xfId="0" applyNumberFormat="1" applyFont="1" applyFill="1" applyBorder="1" applyAlignment="1">
      <alignment horizontal="center" vertical="center"/>
    </xf>
    <xf numFmtId="2" fontId="28" fillId="13" borderId="8" xfId="0" applyNumberFormat="1" applyFont="1" applyFill="1" applyBorder="1" applyAlignment="1">
      <alignment horizontal="center" vertical="center" wrapText="1"/>
    </xf>
    <xf numFmtId="0" fontId="28" fillId="13" borderId="8" xfId="0" applyFont="1" applyFill="1" applyBorder="1" applyAlignment="1">
      <alignment horizontal="center" vertical="center" wrapText="1"/>
    </xf>
    <xf numFmtId="0" fontId="28" fillId="13" borderId="9" xfId="0" applyFont="1" applyFill="1" applyBorder="1" applyAlignment="1">
      <alignment horizontal="center" vertical="center"/>
    </xf>
    <xf numFmtId="10" fontId="30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4" fontId="39" fillId="17" borderId="3" xfId="0" applyNumberFormat="1" applyFont="1" applyFill="1" applyBorder="1" applyAlignment="1">
      <alignment horizontal="center" vertical="center" wrapText="1"/>
    </xf>
    <xf numFmtId="0" fontId="40" fillId="22" borderId="3" xfId="0" applyFont="1" applyFill="1" applyBorder="1" applyAlignment="1" applyProtection="1">
      <alignment horizontal="left" vertical="center" wrapText="1"/>
      <protection hidden="1"/>
    </xf>
    <xf numFmtId="170" fontId="29" fillId="0" borderId="3" xfId="0" applyNumberFormat="1" applyFont="1" applyBorder="1" applyAlignment="1">
      <alignment horizontal="center" vertical="center"/>
    </xf>
    <xf numFmtId="170" fontId="28" fillId="0" borderId="3" xfId="0" applyNumberFormat="1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168" fontId="29" fillId="17" borderId="3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8" fillId="14" borderId="21" xfId="0" applyFont="1" applyFill="1" applyBorder="1" applyAlignment="1">
      <alignment horizontal="center" vertical="center"/>
    </xf>
    <xf numFmtId="0" fontId="28" fillId="14" borderId="21" xfId="0" applyFont="1" applyFill="1" applyBorder="1" applyAlignment="1">
      <alignment horizontal="left" vertical="center" wrapText="1"/>
    </xf>
    <xf numFmtId="0" fontId="29" fillId="0" borderId="20" xfId="0" applyFont="1" applyBorder="1" applyAlignment="1">
      <alignment horizontal="left" vertical="center" wrapText="1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>
      <alignment horizontal="center" vertical="center"/>
    </xf>
    <xf numFmtId="0" fontId="28" fillId="14" borderId="3" xfId="0" applyFont="1" applyFill="1" applyBorder="1" applyAlignment="1">
      <alignment horizontal="center" vertical="center" wrapText="1"/>
    </xf>
    <xf numFmtId="0" fontId="39" fillId="0" borderId="3" xfId="0" applyFont="1" applyFill="1" applyBorder="1" applyAlignment="1">
      <alignment vertical="center" wrapText="1"/>
    </xf>
    <xf numFmtId="0" fontId="39" fillId="11" borderId="3" xfId="0" applyFont="1" applyFill="1" applyBorder="1" applyAlignment="1" applyProtection="1">
      <alignment horizontal="center" vertical="center" wrapText="1"/>
      <protection hidden="1"/>
    </xf>
    <xf numFmtId="166" fontId="39" fillId="11" borderId="3" xfId="0" applyNumberFormat="1" applyFont="1" applyFill="1" applyBorder="1" applyAlignment="1">
      <alignment horizontal="right" vertical="center" wrapText="1"/>
    </xf>
    <xf numFmtId="10" fontId="39" fillId="0" borderId="3" xfId="0" applyNumberFormat="1" applyFont="1" applyFill="1" applyBorder="1" applyAlignment="1">
      <alignment horizontal="right" vertical="center"/>
    </xf>
    <xf numFmtId="166" fontId="39" fillId="0" borderId="0" xfId="0" applyNumberFormat="1" applyFont="1" applyAlignment="1">
      <alignment vertical="center"/>
    </xf>
    <xf numFmtId="0" fontId="39" fillId="0" borderId="0" xfId="0" applyFont="1"/>
    <xf numFmtId="0" fontId="2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29" fillId="0" borderId="3" xfId="0" applyFont="1" applyFill="1" applyBorder="1" applyAlignment="1" applyProtection="1">
      <alignment horizontal="center" vertical="center" wrapText="1"/>
      <protection hidden="1"/>
    </xf>
    <xf numFmtId="166" fontId="29" fillId="0" borderId="3" xfId="0" applyNumberFormat="1" applyFont="1" applyFill="1" applyBorder="1" applyAlignment="1">
      <alignment horizontal="right" vertical="center" wrapText="1"/>
    </xf>
    <xf numFmtId="0" fontId="29" fillId="0" borderId="3" xfId="0" applyFont="1" applyFill="1" applyBorder="1" applyAlignment="1">
      <alignment vertical="center"/>
    </xf>
    <xf numFmtId="0" fontId="39" fillId="0" borderId="3" xfId="0" applyFont="1" applyFill="1" applyBorder="1" applyAlignment="1" applyProtection="1">
      <alignment horizontal="center" vertical="center" wrapText="1"/>
      <protection hidden="1"/>
    </xf>
    <xf numFmtId="166" fontId="39" fillId="0" borderId="3" xfId="0" applyNumberFormat="1" applyFont="1" applyFill="1" applyBorder="1" applyAlignment="1">
      <alignment horizontal="right" vertical="center" wrapText="1"/>
    </xf>
    <xf numFmtId="166" fontId="29" fillId="0" borderId="0" xfId="0" applyNumberFormat="1" applyFont="1" applyFill="1" applyAlignment="1">
      <alignment vertical="center"/>
    </xf>
    <xf numFmtId="0" fontId="33" fillId="0" borderId="4" xfId="0" applyFont="1" applyFill="1" applyBorder="1" applyAlignment="1" applyProtection="1">
      <alignment horizontal="center" vertical="center"/>
      <protection locked="0"/>
    </xf>
    <xf numFmtId="0" fontId="34" fillId="0" borderId="5" xfId="0" applyFont="1" applyFill="1" applyBorder="1" applyAlignment="1">
      <alignment vertical="center"/>
    </xf>
    <xf numFmtId="0" fontId="33" fillId="0" borderId="3" xfId="0" applyFont="1" applyFill="1" applyBorder="1" applyAlignment="1" applyProtection="1">
      <alignment horizontal="left" vertical="center" wrapText="1"/>
      <protection hidden="1"/>
    </xf>
    <xf numFmtId="0" fontId="33" fillId="0" borderId="4" xfId="0" applyFont="1" applyFill="1" applyBorder="1" applyAlignment="1">
      <alignment horizontal="right" vertical="center"/>
    </xf>
    <xf numFmtId="0" fontId="33" fillId="0" borderId="6" xfId="0" applyFont="1" applyFill="1" applyBorder="1" applyAlignment="1">
      <alignment horizontal="right" vertical="center"/>
    </xf>
    <xf numFmtId="0" fontId="33" fillId="0" borderId="5" xfId="0" applyFont="1" applyFill="1" applyBorder="1" applyAlignment="1">
      <alignment horizontal="right" vertical="center"/>
    </xf>
    <xf numFmtId="167" fontId="33" fillId="0" borderId="3" xfId="0" applyNumberFormat="1" applyFont="1" applyFill="1" applyBorder="1" applyAlignment="1">
      <alignment horizontal="right" vertical="center"/>
    </xf>
    <xf numFmtId="10" fontId="33" fillId="0" borderId="3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vertical="center"/>
    </xf>
    <xf numFmtId="0" fontId="29" fillId="0" borderId="3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167" fontId="30" fillId="0" borderId="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166" fontId="31" fillId="0" borderId="0" xfId="0" applyNumberFormat="1" applyFont="1" applyBorder="1" applyAlignment="1">
      <alignment vertical="center"/>
    </xf>
    <xf numFmtId="167" fontId="32" fillId="0" borderId="0" xfId="0" applyNumberFormat="1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/>
    </xf>
    <xf numFmtId="167" fontId="31" fillId="0" borderId="0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left" vertical="center"/>
    </xf>
    <xf numFmtId="166" fontId="31" fillId="0" borderId="15" xfId="0" applyNumberFormat="1" applyFont="1" applyBorder="1" applyAlignment="1">
      <alignment vertical="center"/>
    </xf>
    <xf numFmtId="167" fontId="31" fillId="0" borderId="15" xfId="0" applyNumberFormat="1" applyFont="1" applyBorder="1" applyAlignment="1">
      <alignment horizontal="center" vertical="center"/>
    </xf>
    <xf numFmtId="1" fontId="29" fillId="0" borderId="5" xfId="17" applyNumberFormat="1" applyFont="1" applyBorder="1" applyAlignment="1">
      <alignment horizontal="center" vertical="center"/>
    </xf>
    <xf numFmtId="166" fontId="28" fillId="26" borderId="3" xfId="17" applyNumberFormat="1" applyFont="1" applyFill="1" applyBorder="1" applyAlignment="1">
      <alignment horizontal="center" vertical="center"/>
    </xf>
    <xf numFmtId="1" fontId="29" fillId="0" borderId="33" xfId="17" applyNumberFormat="1" applyFont="1" applyBorder="1" applyAlignment="1">
      <alignment horizontal="center" vertical="center"/>
    </xf>
    <xf numFmtId="1" fontId="29" fillId="0" borderId="34" xfId="17" applyNumberFormat="1" applyFont="1" applyBorder="1" applyAlignment="1">
      <alignment horizontal="center" vertical="center"/>
    </xf>
    <xf numFmtId="2" fontId="30" fillId="25" borderId="3" xfId="17" applyNumberFormat="1" applyFont="1" applyFill="1" applyBorder="1" applyAlignment="1">
      <alignment vertical="center" wrapText="1"/>
    </xf>
    <xf numFmtId="166" fontId="30" fillId="25" borderId="3" xfId="17" applyNumberFormat="1" applyFont="1" applyFill="1" applyBorder="1" applyAlignment="1">
      <alignment horizontal="center" vertical="center"/>
    </xf>
    <xf numFmtId="2" fontId="28" fillId="26" borderId="3" xfId="17" applyNumberFormat="1" applyFont="1" applyFill="1" applyBorder="1" applyAlignment="1">
      <alignment vertical="center" wrapText="1"/>
    </xf>
    <xf numFmtId="2" fontId="28" fillId="26" borderId="5" xfId="17" applyNumberFormat="1" applyFont="1" applyFill="1" applyBorder="1" applyAlignment="1">
      <alignment vertical="center" wrapText="1"/>
    </xf>
    <xf numFmtId="0" fontId="31" fillId="0" borderId="0" xfId="0" applyFont="1"/>
    <xf numFmtId="0" fontId="28" fillId="13" borderId="37" xfId="0" applyFont="1" applyFill="1" applyBorder="1" applyAlignment="1">
      <alignment horizontal="center" vertical="center"/>
    </xf>
    <xf numFmtId="10" fontId="29" fillId="0" borderId="37" xfId="0" applyNumberFormat="1" applyFont="1" applyBorder="1" applyAlignment="1">
      <alignment horizontal="center" vertical="center"/>
    </xf>
    <xf numFmtId="10" fontId="29" fillId="25" borderId="38" xfId="0" applyNumberFormat="1" applyFont="1" applyFill="1" applyBorder="1" applyAlignment="1">
      <alignment horizontal="center" vertical="center"/>
    </xf>
    <xf numFmtId="0" fontId="28" fillId="13" borderId="36" xfId="0" applyFont="1" applyFill="1" applyBorder="1" applyAlignment="1">
      <alignment horizontal="center" vertical="center"/>
    </xf>
    <xf numFmtId="10" fontId="30" fillId="13" borderId="37" xfId="0" applyNumberFormat="1" applyFont="1" applyFill="1" applyBorder="1" applyAlignment="1">
      <alignment horizontal="right" vertical="center"/>
    </xf>
    <xf numFmtId="166" fontId="30" fillId="13" borderId="36" xfId="0" applyNumberFormat="1" applyFont="1" applyFill="1" applyBorder="1" applyAlignment="1">
      <alignment horizontal="right" vertical="center"/>
    </xf>
    <xf numFmtId="10" fontId="30" fillId="13" borderId="42" xfId="0" applyNumberFormat="1" applyFont="1" applyFill="1" applyBorder="1" applyAlignment="1">
      <alignment horizontal="center" vertical="center"/>
    </xf>
    <xf numFmtId="166" fontId="30" fillId="13" borderId="43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 wrapText="1"/>
    </xf>
    <xf numFmtId="10" fontId="29" fillId="25" borderId="41" xfId="0" applyNumberFormat="1" applyFont="1" applyFill="1" applyBorder="1" applyAlignment="1">
      <alignment horizontal="center" vertical="center"/>
    </xf>
    <xf numFmtId="166" fontId="29" fillId="0" borderId="36" xfId="0" applyNumberFormat="1" applyFont="1" applyBorder="1" applyAlignment="1">
      <alignment horizontal="center" vertical="center"/>
    </xf>
    <xf numFmtId="166" fontId="43" fillId="13" borderId="3" xfId="17" applyNumberFormat="1" applyFont="1" applyFill="1" applyBorder="1" applyAlignment="1">
      <alignment horizontal="center" vertical="center"/>
    </xf>
    <xf numFmtId="10" fontId="43" fillId="13" borderId="3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29" fillId="0" borderId="3" xfId="0" applyFont="1" applyFill="1" applyBorder="1" applyAlignment="1">
      <alignment horizontal="center" vertical="center" wrapText="1"/>
    </xf>
    <xf numFmtId="10" fontId="28" fillId="25" borderId="36" xfId="0" applyNumberFormat="1" applyFont="1" applyFill="1" applyBorder="1" applyAlignment="1">
      <alignment horizontal="center" vertical="center"/>
    </xf>
    <xf numFmtId="10" fontId="29" fillId="0" borderId="36" xfId="0" applyNumberFormat="1" applyFont="1" applyFill="1" applyBorder="1" applyAlignment="1">
      <alignment horizontal="center" vertical="center"/>
    </xf>
    <xf numFmtId="1" fontId="28" fillId="26" borderId="50" xfId="17" applyNumberFormat="1" applyFont="1" applyFill="1" applyBorder="1" applyAlignment="1">
      <alignment horizontal="center" vertical="center"/>
    </xf>
    <xf numFmtId="10" fontId="28" fillId="26" borderId="36" xfId="0" applyNumberFormat="1" applyFont="1" applyFill="1" applyBorder="1" applyAlignment="1">
      <alignment horizontal="center" vertical="center"/>
    </xf>
    <xf numFmtId="0" fontId="43" fillId="13" borderId="56" xfId="0" applyFont="1" applyFill="1" applyBorder="1" applyAlignment="1">
      <alignment horizontal="left" vertical="center"/>
    </xf>
    <xf numFmtId="0" fontId="43" fillId="13" borderId="57" xfId="0" applyFont="1" applyFill="1" applyBorder="1" applyAlignment="1">
      <alignment horizontal="center" vertical="center"/>
    </xf>
    <xf numFmtId="0" fontId="29" fillId="0" borderId="4" xfId="0" applyFont="1" applyFill="1" applyBorder="1"/>
    <xf numFmtId="0" fontId="29" fillId="0" borderId="6" xfId="0" applyFont="1" applyFill="1" applyBorder="1"/>
    <xf numFmtId="0" fontId="29" fillId="0" borderId="5" xfId="0" applyFont="1" applyFill="1" applyBorder="1"/>
    <xf numFmtId="0" fontId="29" fillId="0" borderId="3" xfId="0" applyFont="1" applyFill="1" applyBorder="1"/>
    <xf numFmtId="0" fontId="34" fillId="21" borderId="5" xfId="0" applyFont="1" applyFill="1" applyBorder="1" applyAlignment="1">
      <alignment vertical="center"/>
    </xf>
    <xf numFmtId="0" fontId="34" fillId="22" borderId="3" xfId="0" applyFont="1" applyFill="1" applyBorder="1" applyAlignment="1">
      <alignment vertical="center"/>
    </xf>
    <xf numFmtId="0" fontId="34" fillId="19" borderId="5" xfId="0" applyFont="1" applyFill="1" applyBorder="1" applyAlignment="1">
      <alignment vertical="center"/>
    </xf>
    <xf numFmtId="0" fontId="33" fillId="18" borderId="4" xfId="0" applyFont="1" applyFill="1" applyBorder="1" applyAlignment="1">
      <alignment horizontal="right" vertical="center"/>
    </xf>
    <xf numFmtId="0" fontId="33" fillId="18" borderId="6" xfId="0" applyFont="1" applyFill="1" applyBorder="1" applyAlignment="1">
      <alignment horizontal="right" vertical="center"/>
    </xf>
    <xf numFmtId="0" fontId="33" fillId="18" borderId="5" xfId="0" applyFont="1" applyFill="1" applyBorder="1" applyAlignment="1">
      <alignment horizontal="right" vertical="center"/>
    </xf>
    <xf numFmtId="0" fontId="31" fillId="10" borderId="5" xfId="0" applyFont="1" applyFill="1" applyBorder="1" applyAlignment="1">
      <alignment vertical="center"/>
    </xf>
    <xf numFmtId="0" fontId="31" fillId="10" borderId="3" xfId="0" applyFont="1" applyFill="1" applyBorder="1" applyAlignment="1">
      <alignment vertical="center"/>
    </xf>
    <xf numFmtId="0" fontId="34" fillId="19" borderId="6" xfId="0" applyFont="1" applyFill="1" applyBorder="1" applyAlignment="1">
      <alignment vertical="center"/>
    </xf>
    <xf numFmtId="4" fontId="30" fillId="12" borderId="3" xfId="0" applyNumberFormat="1" applyFont="1" applyFill="1" applyBorder="1" applyAlignment="1">
      <alignment horizontal="right" vertical="center"/>
    </xf>
    <xf numFmtId="4" fontId="30" fillId="4" borderId="3" xfId="0" applyNumberFormat="1" applyFont="1" applyFill="1" applyBorder="1" applyAlignment="1">
      <alignment horizontal="center" vertical="center"/>
    </xf>
    <xf numFmtId="0" fontId="30" fillId="23" borderId="4" xfId="0" applyFont="1" applyFill="1" applyBorder="1" applyAlignment="1">
      <alignment horizontal="right" vertical="center"/>
    </xf>
    <xf numFmtId="0" fontId="30" fillId="23" borderId="6" xfId="0" applyFont="1" applyFill="1" applyBorder="1" applyAlignment="1">
      <alignment horizontal="right" vertical="center"/>
    </xf>
    <xf numFmtId="0" fontId="30" fillId="23" borderId="5" xfId="0" applyFont="1" applyFill="1" applyBorder="1" applyAlignment="1">
      <alignment horizontal="right" vertical="center"/>
    </xf>
    <xf numFmtId="0" fontId="33" fillId="0" borderId="4" xfId="0" applyFont="1" applyFill="1" applyBorder="1" applyAlignment="1" applyProtection="1">
      <alignment horizontal="center" vertical="center"/>
      <protection locked="0"/>
    </xf>
    <xf numFmtId="0" fontId="33" fillId="0" borderId="6" xfId="0" applyFont="1" applyFill="1" applyBorder="1" applyAlignment="1" applyProtection="1">
      <alignment horizontal="center" vertical="center"/>
      <protection locked="0"/>
    </xf>
    <xf numFmtId="0" fontId="33" fillId="0" borderId="5" xfId="0" applyFont="1" applyFill="1" applyBorder="1" applyAlignment="1" applyProtection="1">
      <alignment horizontal="center" vertical="center"/>
      <protection locked="0"/>
    </xf>
    <xf numFmtId="0" fontId="28" fillId="24" borderId="20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24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/>
    </xf>
    <xf numFmtId="0" fontId="29" fillId="0" borderId="26" xfId="0" applyFont="1" applyFill="1" applyBorder="1" applyAlignment="1">
      <alignment horizontal="left" vertical="center"/>
    </xf>
    <xf numFmtId="0" fontId="28" fillId="13" borderId="47" xfId="0" applyFont="1" applyFill="1" applyBorder="1" applyAlignment="1">
      <alignment horizontal="center" vertical="center"/>
    </xf>
    <xf numFmtId="0" fontId="28" fillId="13" borderId="28" xfId="0" applyFont="1" applyFill="1" applyBorder="1" applyAlignment="1">
      <alignment horizontal="center" vertical="center"/>
    </xf>
    <xf numFmtId="0" fontId="28" fillId="13" borderId="48" xfId="0" applyFont="1" applyFill="1" applyBorder="1" applyAlignment="1">
      <alignment horizontal="center" vertical="center"/>
    </xf>
    <xf numFmtId="0" fontId="28" fillId="13" borderId="45" xfId="0" applyFont="1" applyFill="1" applyBorder="1" applyAlignment="1">
      <alignment horizontal="center" vertical="center"/>
    </xf>
    <xf numFmtId="1" fontId="29" fillId="0" borderId="50" xfId="17" applyNumberFormat="1" applyFont="1" applyBorder="1" applyAlignment="1">
      <alignment horizontal="center" vertical="center"/>
    </xf>
    <xf numFmtId="1" fontId="29" fillId="0" borderId="29" xfId="17" applyNumberFormat="1" applyFont="1" applyBorder="1" applyAlignment="1">
      <alignment horizontal="center" vertical="center"/>
    </xf>
    <xf numFmtId="0" fontId="28" fillId="13" borderId="10" xfId="0" applyFont="1" applyFill="1" applyBorder="1" applyAlignment="1" applyProtection="1">
      <alignment horizontal="center" vertical="center"/>
      <protection locked="0"/>
    </xf>
    <xf numFmtId="0" fontId="28" fillId="13" borderId="11" xfId="0" applyFont="1" applyFill="1" applyBorder="1" applyAlignment="1" applyProtection="1">
      <alignment horizontal="center" vertical="center"/>
      <protection locked="0"/>
    </xf>
    <xf numFmtId="0" fontId="28" fillId="13" borderId="46" xfId="0" applyFont="1" applyFill="1" applyBorder="1" applyAlignment="1" applyProtection="1">
      <alignment horizontal="center" vertical="center"/>
      <protection locked="0"/>
    </xf>
    <xf numFmtId="0" fontId="28" fillId="13" borderId="49" xfId="0" applyFont="1" applyFill="1" applyBorder="1" applyAlignment="1" applyProtection="1">
      <alignment horizontal="center" vertical="center"/>
      <protection locked="0"/>
    </xf>
    <xf numFmtId="0" fontId="28" fillId="13" borderId="44" xfId="0" applyFont="1" applyFill="1" applyBorder="1" applyAlignment="1" applyProtection="1">
      <alignment horizontal="center" vertical="center"/>
      <protection locked="0"/>
    </xf>
    <xf numFmtId="0" fontId="28" fillId="13" borderId="34" xfId="0" applyFont="1" applyFill="1" applyBorder="1" applyAlignment="1" applyProtection="1">
      <alignment horizontal="center" vertical="center"/>
      <protection locked="0"/>
    </xf>
    <xf numFmtId="0" fontId="28" fillId="13" borderId="47" xfId="0" applyFont="1" applyFill="1" applyBorder="1" applyAlignment="1" applyProtection="1">
      <alignment horizontal="center" vertical="center"/>
      <protection locked="0"/>
    </xf>
    <xf numFmtId="0" fontId="28" fillId="13" borderId="28" xfId="0" applyFont="1" applyFill="1" applyBorder="1" applyAlignment="1" applyProtection="1">
      <alignment horizontal="center" vertical="center"/>
      <protection locked="0"/>
    </xf>
    <xf numFmtId="10" fontId="29" fillId="26" borderId="38" xfId="0" applyNumberFormat="1" applyFont="1" applyFill="1" applyBorder="1" applyAlignment="1">
      <alignment horizontal="center" vertical="center"/>
    </xf>
    <xf numFmtId="10" fontId="29" fillId="26" borderId="41" xfId="0" applyNumberFormat="1" applyFont="1" applyFill="1" applyBorder="1" applyAlignment="1">
      <alignment horizontal="center" vertical="center"/>
    </xf>
    <xf numFmtId="10" fontId="29" fillId="25" borderId="38" xfId="0" applyNumberFormat="1" applyFont="1" applyFill="1" applyBorder="1" applyAlignment="1">
      <alignment horizontal="center" vertical="center"/>
    </xf>
    <xf numFmtId="10" fontId="29" fillId="25" borderId="41" xfId="0" applyNumberFormat="1" applyFont="1" applyFill="1" applyBorder="1" applyAlignment="1">
      <alignment horizontal="center" vertical="center"/>
    </xf>
    <xf numFmtId="1" fontId="30" fillId="25" borderId="38" xfId="17" applyNumberFormat="1" applyFont="1" applyFill="1" applyBorder="1" applyAlignment="1">
      <alignment horizontal="left" vertical="center"/>
    </xf>
    <xf numFmtId="1" fontId="30" fillId="25" borderId="6" xfId="17" applyNumberFormat="1" applyFont="1" applyFill="1" applyBorder="1" applyAlignment="1">
      <alignment horizontal="left" vertical="center"/>
    </xf>
    <xf numFmtId="1" fontId="30" fillId="25" borderId="5" xfId="17" applyNumberFormat="1" applyFont="1" applyFill="1" applyBorder="1" applyAlignment="1">
      <alignment horizontal="left" vertical="center"/>
    </xf>
    <xf numFmtId="1" fontId="28" fillId="26" borderId="35" xfId="17" applyNumberFormat="1" applyFont="1" applyFill="1" applyBorder="1" applyAlignment="1">
      <alignment horizontal="left" vertical="center"/>
    </xf>
    <xf numFmtId="1" fontId="28" fillId="26" borderId="29" xfId="17" applyNumberFormat="1" applyFont="1" applyFill="1" applyBorder="1" applyAlignment="1">
      <alignment horizontal="left" vertical="center"/>
    </xf>
    <xf numFmtId="1" fontId="29" fillId="0" borderId="53" xfId="17" applyNumberFormat="1" applyFont="1" applyBorder="1" applyAlignment="1">
      <alignment horizontal="center" vertical="center"/>
    </xf>
    <xf numFmtId="1" fontId="29" fillId="0" borderId="23" xfId="17" applyNumberFormat="1" applyFont="1" applyBorder="1" applyAlignment="1">
      <alignment horizontal="center" vertical="center"/>
    </xf>
    <xf numFmtId="1" fontId="29" fillId="0" borderId="54" xfId="17" applyNumberFormat="1" applyFont="1" applyBorder="1" applyAlignment="1">
      <alignment horizontal="center" vertical="center"/>
    </xf>
    <xf numFmtId="1" fontId="29" fillId="0" borderId="26" xfId="17" applyNumberFormat="1" applyFont="1" applyBorder="1" applyAlignment="1">
      <alignment horizontal="center" vertical="center"/>
    </xf>
    <xf numFmtId="1" fontId="29" fillId="0" borderId="52" xfId="17" applyNumberFormat="1" applyFont="1" applyBorder="1" applyAlignment="1">
      <alignment horizontal="center" vertical="center"/>
    </xf>
    <xf numFmtId="1" fontId="29" fillId="0" borderId="31" xfId="17" applyNumberFormat="1" applyFont="1" applyBorder="1" applyAlignment="1">
      <alignment horizontal="center" vertical="center"/>
    </xf>
    <xf numFmtId="1" fontId="43" fillId="13" borderId="42" xfId="17" applyNumberFormat="1" applyFont="1" applyFill="1" applyBorder="1" applyAlignment="1">
      <alignment horizontal="center" vertical="center"/>
    </xf>
    <xf numFmtId="1" fontId="43" fillId="13" borderId="55" xfId="17" applyNumberFormat="1" applyFont="1" applyFill="1" applyBorder="1" applyAlignment="1">
      <alignment horizontal="center" vertical="center"/>
    </xf>
    <xf numFmtId="2" fontId="43" fillId="13" borderId="37" xfId="17" applyNumberFormat="1" applyFont="1" applyFill="1" applyBorder="1" applyAlignment="1">
      <alignment horizontal="center" vertical="center"/>
    </xf>
    <xf numFmtId="2" fontId="43" fillId="13" borderId="3" xfId="17" applyNumberFormat="1" applyFont="1" applyFill="1" applyBorder="1" applyAlignment="1">
      <alignment horizontal="center" vertical="center"/>
    </xf>
    <xf numFmtId="1" fontId="29" fillId="0" borderId="51" xfId="17" applyNumberFormat="1" applyFont="1" applyBorder="1" applyAlignment="1">
      <alignment horizontal="center" vertical="center"/>
    </xf>
    <xf numFmtId="1" fontId="29" fillId="0" borderId="30" xfId="17" applyNumberFormat="1" applyFont="1" applyBorder="1" applyAlignment="1">
      <alignment horizontal="center" vertical="center"/>
    </xf>
    <xf numFmtId="1" fontId="29" fillId="0" borderId="38" xfId="17" applyNumberFormat="1" applyFont="1" applyBorder="1" applyAlignment="1">
      <alignment horizontal="center" vertical="center"/>
    </xf>
    <xf numFmtId="1" fontId="29" fillId="0" borderId="32" xfId="17" applyNumberFormat="1" applyFont="1" applyBorder="1" applyAlignment="1">
      <alignment horizontal="center" vertical="center"/>
    </xf>
    <xf numFmtId="0" fontId="28" fillId="13" borderId="39" xfId="0" applyFont="1" applyFill="1" applyBorder="1" applyAlignment="1">
      <alignment horizontal="center" vertical="center"/>
    </xf>
    <xf numFmtId="0" fontId="28" fillId="13" borderId="40" xfId="0" applyFont="1" applyFill="1" applyBorder="1" applyAlignment="1">
      <alignment horizontal="center" vertical="center"/>
    </xf>
    <xf numFmtId="0" fontId="36" fillId="27" borderId="7" xfId="0" applyFont="1" applyFill="1" applyBorder="1" applyAlignment="1">
      <alignment horizontal="center" vertical="center"/>
    </xf>
    <xf numFmtId="0" fontId="36" fillId="27" borderId="27" xfId="0" applyFont="1" applyFill="1" applyBorder="1" applyAlignment="1">
      <alignment horizontal="center" vertical="center"/>
    </xf>
    <xf numFmtId="0" fontId="36" fillId="27" borderId="8" xfId="0" applyFont="1" applyFill="1" applyBorder="1" applyAlignment="1">
      <alignment horizontal="center" vertical="center"/>
    </xf>
    <xf numFmtId="0" fontId="36" fillId="27" borderId="9" xfId="0" applyFont="1" applyFill="1" applyBorder="1" applyAlignment="1">
      <alignment horizontal="center" vertical="center"/>
    </xf>
    <xf numFmtId="166" fontId="29" fillId="28" borderId="3" xfId="0" applyNumberFormat="1" applyFont="1" applyFill="1" applyBorder="1" applyAlignment="1">
      <alignment horizontal="center" vertical="center" wrapText="1"/>
    </xf>
    <xf numFmtId="166" fontId="39" fillId="29" borderId="3" xfId="0" applyNumberFormat="1" applyFont="1" applyFill="1" applyBorder="1" applyAlignment="1">
      <alignment horizontal="center" vertical="center" wrapText="1"/>
    </xf>
    <xf numFmtId="166" fontId="29" fillId="29" borderId="3" xfId="0" applyNumberFormat="1" applyFont="1" applyFill="1" applyBorder="1" applyAlignment="1">
      <alignment horizontal="center" vertical="center" wrapText="1"/>
    </xf>
    <xf numFmtId="166" fontId="39" fillId="28" borderId="3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42" fillId="0" borderId="15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2" fillId="0" borderId="15" xfId="0" applyFont="1" applyFill="1" applyBorder="1" applyAlignment="1">
      <alignment vertical="center"/>
    </xf>
    <xf numFmtId="0" fontId="30" fillId="0" borderId="15" xfId="0" applyFont="1" applyBorder="1" applyAlignment="1">
      <alignment vertical="center" wrapText="1"/>
    </xf>
    <xf numFmtId="0" fontId="36" fillId="27" borderId="14" xfId="0" applyFont="1" applyFill="1" applyBorder="1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8" xfId="0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170" fontId="29" fillId="29" borderId="3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left" vertical="center" wrapText="1"/>
    </xf>
  </cellXfs>
  <cellStyles count="26">
    <cellStyle name="Accent" xfId="1"/>
    <cellStyle name="Accent 1" xfId="2"/>
    <cellStyle name="Accent 2" xfId="3"/>
    <cellStyle name="Accent 3" xfId="4"/>
    <cellStyle name="Bad" xfId="5"/>
    <cellStyle name="Error" xfId="6"/>
    <cellStyle name="Excel Built-in Comma" xfId="7"/>
    <cellStyle name="Excel Built-in Currency" xfId="8"/>
    <cellStyle name="Excel Built-in Explanatory Text" xfId="9"/>
    <cellStyle name="Footnote" xfId="10"/>
    <cellStyle name="Good" xfId="11"/>
    <cellStyle name="Heading" xfId="12"/>
    <cellStyle name="Heading 1" xfId="13"/>
    <cellStyle name="Heading 2" xfId="14"/>
    <cellStyle name="Hyperlink" xfId="15"/>
    <cellStyle name="Moeda 2" xfId="24"/>
    <cellStyle name="Neutral" xfId="16"/>
    <cellStyle name="Normal" xfId="0" builtinId="0" customBuiltin="1"/>
    <cellStyle name="Normal 2" xfId="23"/>
    <cellStyle name="Normal_Plan1" xfId="17"/>
    <cellStyle name="Note" xfId="18"/>
    <cellStyle name="Result" xfId="19"/>
    <cellStyle name="Status" xfId="20"/>
    <cellStyle name="Text" xfId="21"/>
    <cellStyle name="Vírgula 2" xfId="25"/>
    <cellStyle name="Warning" xfId="22"/>
  </cellStyles>
  <dxfs count="0"/>
  <tableStyles count="0" defaultTableStyle="TableStyleMedium2" defaultPivotStyle="PivotStyleLight16"/>
  <colors>
    <mruColors>
      <color rgb="FFFFCC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1507"/>
  <sheetViews>
    <sheetView tabSelected="1" view="pageBreakPreview" zoomScaleNormal="115" zoomScaleSheetLayoutView="100" workbookViewId="0">
      <selection sqref="A1:J1"/>
    </sheetView>
  </sheetViews>
  <sheetFormatPr defaultRowHeight="16.5" outlineLevelRow="1"/>
  <cols>
    <col min="1" max="2" width="8.625" style="17" customWidth="1"/>
    <col min="3" max="3" width="9.375" style="17" customWidth="1"/>
    <col min="4" max="4" width="80.625" style="17" customWidth="1"/>
    <col min="5" max="5" width="7.625" style="20" customWidth="1"/>
    <col min="6" max="6" width="9.25" style="10" customWidth="1"/>
    <col min="7" max="8" width="11.25" style="17" customWidth="1"/>
    <col min="9" max="9" width="14.25" style="25" customWidth="1"/>
    <col min="10" max="10" width="8.625" style="17" customWidth="1"/>
    <col min="11" max="62" width="8.125" style="17" customWidth="1"/>
    <col min="63" max="1024" width="9" style="17" customWidth="1"/>
    <col min="1025" max="16384" width="9" style="17"/>
  </cols>
  <sheetData>
    <row r="1" spans="1:1023" s="305" customFormat="1" ht="100.5" customHeight="1">
      <c r="A1" s="304" t="s">
        <v>456</v>
      </c>
      <c r="B1" s="304"/>
      <c r="C1" s="304"/>
      <c r="D1" s="304"/>
      <c r="E1" s="304"/>
      <c r="F1" s="304"/>
      <c r="G1" s="304"/>
      <c r="H1" s="304"/>
      <c r="I1" s="304"/>
      <c r="J1" s="304"/>
    </row>
    <row r="2" spans="1:1023" s="307" customFormat="1" ht="17.2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</row>
    <row r="3" spans="1:1023">
      <c r="A3" s="26"/>
      <c r="B3" s="187"/>
      <c r="C3" s="139"/>
      <c r="D3" s="139"/>
      <c r="E3" s="188"/>
      <c r="F3" s="103"/>
      <c r="G3" s="103"/>
      <c r="H3" s="103"/>
      <c r="I3" s="103"/>
      <c r="J3" s="27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  <c r="AMI3" s="16"/>
    </row>
    <row r="4" spans="1:1023" s="36" customFormat="1">
      <c r="A4" s="41" t="s">
        <v>97</v>
      </c>
      <c r="B4" s="140"/>
      <c r="C4" s="140"/>
      <c r="D4" s="140"/>
      <c r="E4" s="189"/>
      <c r="F4" s="243" t="s">
        <v>0</v>
      </c>
      <c r="G4" s="243"/>
      <c r="H4" s="43">
        <v>0.23380000000000001</v>
      </c>
      <c r="I4" s="190"/>
      <c r="J4" s="45"/>
    </row>
    <row r="5" spans="1:1023" s="36" customFormat="1">
      <c r="A5" s="41" t="s">
        <v>438</v>
      </c>
      <c r="B5" s="140"/>
      <c r="C5" s="140"/>
      <c r="D5" s="140"/>
      <c r="E5" s="140"/>
      <c r="F5" s="191"/>
      <c r="G5" s="192"/>
      <c r="H5" s="192"/>
      <c r="I5" s="193"/>
      <c r="J5" s="45"/>
    </row>
    <row r="6" spans="1:1023" s="36" customFormat="1">
      <c r="A6" s="41" t="s">
        <v>451</v>
      </c>
      <c r="B6" s="140"/>
      <c r="C6" s="140"/>
      <c r="D6" s="140"/>
      <c r="E6" s="140"/>
      <c r="F6" s="140"/>
      <c r="G6" s="192"/>
      <c r="H6" s="192"/>
      <c r="I6" s="193"/>
      <c r="J6" s="45"/>
    </row>
    <row r="7" spans="1:1023" s="36" customFormat="1">
      <c r="A7" s="41" t="s">
        <v>112</v>
      </c>
      <c r="B7" s="140"/>
      <c r="C7" s="140"/>
      <c r="D7" s="140"/>
      <c r="E7" s="140"/>
      <c r="F7" s="194"/>
      <c r="G7" s="192"/>
      <c r="H7" s="192"/>
      <c r="I7" s="195"/>
      <c r="J7" s="45"/>
    </row>
    <row r="8" spans="1:1023" s="36" customFormat="1" ht="17.25" thickBot="1">
      <c r="A8" s="50"/>
      <c r="B8" s="39"/>
      <c r="C8" s="39"/>
      <c r="D8" s="39"/>
      <c r="E8" s="39"/>
      <c r="F8" s="196"/>
      <c r="G8" s="197"/>
      <c r="H8" s="197"/>
      <c r="I8" s="198"/>
      <c r="J8" s="51"/>
    </row>
    <row r="9" spans="1:1023" ht="27" customHeight="1" thickBot="1">
      <c r="A9" s="313" t="s">
        <v>96</v>
      </c>
      <c r="B9" s="314"/>
      <c r="C9" s="314"/>
      <c r="D9" s="314"/>
      <c r="E9" s="314"/>
      <c r="F9" s="314"/>
      <c r="G9" s="314"/>
      <c r="H9" s="314"/>
      <c r="I9" s="314"/>
      <c r="J9" s="315"/>
    </row>
    <row r="10" spans="1:1023" ht="12.75" customHeight="1" thickBot="1">
      <c r="A10" s="93"/>
      <c r="I10" s="17"/>
      <c r="J10" s="16"/>
    </row>
    <row r="11" spans="1:1023" s="37" customFormat="1" ht="26.25" thickBot="1">
      <c r="A11" s="52" t="s">
        <v>1</v>
      </c>
      <c r="B11" s="53" t="s">
        <v>2</v>
      </c>
      <c r="C11" s="53" t="s">
        <v>3</v>
      </c>
      <c r="D11" s="54" t="s">
        <v>4</v>
      </c>
      <c r="E11" s="55" t="s">
        <v>5</v>
      </c>
      <c r="F11" s="56" t="s">
        <v>6</v>
      </c>
      <c r="G11" s="57" t="s">
        <v>7</v>
      </c>
      <c r="H11" s="57" t="s">
        <v>8</v>
      </c>
      <c r="I11" s="58" t="s">
        <v>9</v>
      </c>
      <c r="J11" s="59" t="s">
        <v>10</v>
      </c>
    </row>
    <row r="12" spans="1:1023" ht="12" customHeight="1">
      <c r="A12" s="11"/>
      <c r="B12" s="11"/>
      <c r="C12" s="11"/>
      <c r="D12" s="12"/>
      <c r="E12" s="28"/>
      <c r="F12" s="13"/>
      <c r="G12" s="14"/>
      <c r="H12" s="14"/>
      <c r="I12" s="14"/>
      <c r="J12" s="14"/>
    </row>
    <row r="13" spans="1:1023" s="36" customFormat="1">
      <c r="A13" s="60" t="s">
        <v>11</v>
      </c>
      <c r="B13" s="239"/>
      <c r="C13" s="239"/>
      <c r="D13" s="61" t="s">
        <v>12</v>
      </c>
      <c r="E13" s="240"/>
      <c r="F13" s="240"/>
      <c r="G13" s="240"/>
      <c r="H13" s="240"/>
      <c r="I13" s="240"/>
      <c r="J13" s="240"/>
    </row>
    <row r="14" spans="1:1023" outlineLevel="1">
      <c r="A14" s="30" t="s">
        <v>94</v>
      </c>
      <c r="B14" s="65" t="s">
        <v>19</v>
      </c>
      <c r="C14" s="65" t="str">
        <f>Composições!C14</f>
        <v>COMP01</v>
      </c>
      <c r="D14" s="31" t="str">
        <f>Composições!D14</f>
        <v>PLACA DE OBRA EM CHAPA DE AÇO GALVANIZADO, PADRÃO GOVERNO FEDERAL (3,00x2,00)</v>
      </c>
      <c r="E14" s="32" t="s">
        <v>14</v>
      </c>
      <c r="F14" s="33">
        <v>6</v>
      </c>
      <c r="G14" s="300"/>
      <c r="H14" s="34">
        <f>ROUND((G14*(1+$H$4)),2)</f>
        <v>0</v>
      </c>
      <c r="I14" s="34">
        <f>ROUND((F14*H14),2)</f>
        <v>0</v>
      </c>
      <c r="J14" s="35" t="e">
        <f>(I14/$I$253)</f>
        <v>#DIV/0!</v>
      </c>
    </row>
    <row r="15" spans="1:1023" ht="27" outlineLevel="1">
      <c r="A15" s="30" t="s">
        <v>95</v>
      </c>
      <c r="B15" s="65" t="s">
        <v>23</v>
      </c>
      <c r="C15" s="65">
        <v>93584</v>
      </c>
      <c r="D15" s="31" t="s">
        <v>100</v>
      </c>
      <c r="E15" s="32" t="s">
        <v>14</v>
      </c>
      <c r="F15" s="33">
        <v>9</v>
      </c>
      <c r="G15" s="300"/>
      <c r="H15" s="34">
        <f t="shared" ref="H15" si="0">ROUND((G15*(1+$H$4)),2)</f>
        <v>0</v>
      </c>
      <c r="I15" s="34">
        <f t="shared" ref="I15" si="1">ROUND((F15*H15),2)</f>
        <v>0</v>
      </c>
      <c r="J15" s="35" t="e">
        <f>(I15/$I$253)</f>
        <v>#DIV/0!</v>
      </c>
    </row>
    <row r="16" spans="1:1023" s="64" customFormat="1" ht="15.95" customHeight="1">
      <c r="A16" s="242" t="s">
        <v>20</v>
      </c>
      <c r="B16" s="242"/>
      <c r="C16" s="242"/>
      <c r="D16" s="242"/>
      <c r="E16" s="242"/>
      <c r="F16" s="242"/>
      <c r="G16" s="242"/>
      <c r="H16" s="242"/>
      <c r="I16" s="62">
        <f>SUM(I14:I15)</f>
        <v>0</v>
      </c>
      <c r="J16" s="63" t="e">
        <f>SUM(J14:J15)</f>
        <v>#DIV/0!</v>
      </c>
    </row>
    <row r="17" spans="1:64" ht="15.95" customHeight="1">
      <c r="A17" s="22"/>
      <c r="B17" s="23"/>
      <c r="C17" s="23"/>
      <c r="D17" s="21"/>
      <c r="E17" s="29"/>
      <c r="F17" s="8"/>
      <c r="G17" s="24"/>
      <c r="H17" s="24"/>
      <c r="I17" s="24"/>
    </row>
    <row r="18" spans="1:64" s="36" customFormat="1" ht="16.5" customHeight="1">
      <c r="A18" s="60" t="s">
        <v>15</v>
      </c>
      <c r="B18" s="239"/>
      <c r="C18" s="239"/>
      <c r="D18" s="61" t="s">
        <v>361</v>
      </c>
      <c r="E18" s="240"/>
      <c r="F18" s="240"/>
      <c r="G18" s="240"/>
      <c r="H18" s="240"/>
      <c r="I18" s="240"/>
      <c r="J18" s="240"/>
    </row>
    <row r="19" spans="1:64" s="71" customFormat="1" ht="15.95" customHeight="1">
      <c r="A19" s="72" t="s">
        <v>59</v>
      </c>
      <c r="B19" s="233"/>
      <c r="C19" s="233"/>
      <c r="D19" s="73" t="s">
        <v>60</v>
      </c>
      <c r="E19" s="234"/>
      <c r="F19" s="234"/>
      <c r="G19" s="234"/>
      <c r="H19" s="234"/>
      <c r="I19" s="234"/>
      <c r="J19" s="234"/>
    </row>
    <row r="20" spans="1:64" s="79" customFormat="1" outlineLevel="1">
      <c r="A20" s="232"/>
      <c r="B20" s="232"/>
      <c r="C20" s="232"/>
      <c r="D20" s="81" t="s">
        <v>236</v>
      </c>
      <c r="E20" s="232"/>
      <c r="F20" s="232"/>
      <c r="G20" s="232"/>
      <c r="H20" s="232"/>
      <c r="I20" s="232"/>
      <c r="J20" s="232"/>
      <c r="K20" s="77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</row>
    <row r="21" spans="1:64" s="79" customFormat="1" ht="27" outlineLevel="1">
      <c r="A21" s="82" t="s">
        <v>238</v>
      </c>
      <c r="B21" s="65" t="s">
        <v>23</v>
      </c>
      <c r="C21" s="82">
        <v>97635</v>
      </c>
      <c r="D21" s="83" t="s">
        <v>101</v>
      </c>
      <c r="E21" s="84" t="s">
        <v>14</v>
      </c>
      <c r="F21" s="86">
        <v>49.33</v>
      </c>
      <c r="G21" s="300"/>
      <c r="H21" s="34">
        <f t="shared" ref="H21" si="2">ROUND((G21*(1+$H$4)),2)</f>
        <v>0</v>
      </c>
      <c r="I21" s="34">
        <f>ROUND((F21*H21),2)</f>
        <v>0</v>
      </c>
      <c r="J21" s="85" t="e">
        <f t="shared" ref="J21:J27" si="3">(I21/$I$253)</f>
        <v>#DIV/0!</v>
      </c>
      <c r="K21" s="80"/>
    </row>
    <row r="22" spans="1:64" s="89" customFormat="1" ht="40.5" outlineLevel="1">
      <c r="A22" s="82" t="s">
        <v>239</v>
      </c>
      <c r="B22" s="65" t="s">
        <v>23</v>
      </c>
      <c r="C22" s="82">
        <v>94304</v>
      </c>
      <c r="D22" s="83" t="s">
        <v>234</v>
      </c>
      <c r="E22" s="84" t="s">
        <v>24</v>
      </c>
      <c r="F22" s="86">
        <v>14.32</v>
      </c>
      <c r="G22" s="300"/>
      <c r="H22" s="34">
        <f t="shared" ref="H22:H24" si="4">ROUND((G22*(1+$H$4)),2)</f>
        <v>0</v>
      </c>
      <c r="I22" s="34">
        <f t="shared" ref="I22:I25" si="5">ROUND((F22*H22),2)</f>
        <v>0</v>
      </c>
      <c r="J22" s="85" t="e">
        <f t="shared" si="3"/>
        <v>#DIV/0!</v>
      </c>
      <c r="K22" s="90"/>
    </row>
    <row r="23" spans="1:64" s="89" customFormat="1" ht="27" outlineLevel="1">
      <c r="A23" s="82" t="s">
        <v>240</v>
      </c>
      <c r="B23" s="65" t="s">
        <v>23</v>
      </c>
      <c r="C23" s="82">
        <v>97083</v>
      </c>
      <c r="D23" s="83" t="s">
        <v>102</v>
      </c>
      <c r="E23" s="84" t="s">
        <v>14</v>
      </c>
      <c r="F23" s="86">
        <v>66.33</v>
      </c>
      <c r="G23" s="300"/>
      <c r="H23" s="34">
        <f t="shared" si="4"/>
        <v>0</v>
      </c>
      <c r="I23" s="34">
        <f t="shared" si="5"/>
        <v>0</v>
      </c>
      <c r="J23" s="85" t="e">
        <f t="shared" si="3"/>
        <v>#DIV/0!</v>
      </c>
      <c r="K23" s="90"/>
    </row>
    <row r="24" spans="1:64" s="89" customFormat="1" ht="27" outlineLevel="1">
      <c r="A24" s="82" t="s">
        <v>241</v>
      </c>
      <c r="B24" s="156" t="s">
        <v>23</v>
      </c>
      <c r="C24" s="157">
        <v>96622</v>
      </c>
      <c r="D24" s="159" t="s">
        <v>103</v>
      </c>
      <c r="E24" s="160" t="s">
        <v>24</v>
      </c>
      <c r="F24" s="143">
        <v>6.63</v>
      </c>
      <c r="G24" s="300"/>
      <c r="H24" s="34">
        <f t="shared" si="4"/>
        <v>0</v>
      </c>
      <c r="I24" s="34">
        <f t="shared" si="5"/>
        <v>0</v>
      </c>
      <c r="J24" s="85" t="e">
        <f t="shared" si="3"/>
        <v>#DIV/0!</v>
      </c>
      <c r="K24" s="90"/>
    </row>
    <row r="25" spans="1:64" s="79" customFormat="1" ht="27" outlineLevel="1">
      <c r="A25" s="82" t="s">
        <v>242</v>
      </c>
      <c r="B25" s="65" t="s">
        <v>23</v>
      </c>
      <c r="C25" s="82">
        <v>97112</v>
      </c>
      <c r="D25" s="83" t="s">
        <v>237</v>
      </c>
      <c r="E25" s="84" t="s">
        <v>14</v>
      </c>
      <c r="F25" s="86">
        <v>66.33</v>
      </c>
      <c r="G25" s="300"/>
      <c r="H25" s="34">
        <f t="shared" ref="H25" si="6">ROUND((G25*(1+$H$4)),2)</f>
        <v>0</v>
      </c>
      <c r="I25" s="34">
        <f t="shared" si="5"/>
        <v>0</v>
      </c>
      <c r="J25" s="85" t="e">
        <f t="shared" si="3"/>
        <v>#DIV/0!</v>
      </c>
      <c r="K25" s="80"/>
    </row>
    <row r="26" spans="1:64" s="79" customFormat="1" ht="27" outlineLevel="1">
      <c r="A26" s="82" t="s">
        <v>243</v>
      </c>
      <c r="B26" s="65" t="s">
        <v>23</v>
      </c>
      <c r="C26" s="82">
        <v>94281</v>
      </c>
      <c r="D26" s="83" t="s">
        <v>113</v>
      </c>
      <c r="E26" s="84" t="s">
        <v>22</v>
      </c>
      <c r="F26" s="143">
        <v>13.6</v>
      </c>
      <c r="G26" s="300"/>
      <c r="H26" s="34">
        <f t="shared" ref="H26" si="7">ROUND((G26*(1+$H$4)),2)</f>
        <v>0</v>
      </c>
      <c r="I26" s="34">
        <f t="shared" ref="I26:I27" si="8">ROUND((F26*H26),2)</f>
        <v>0</v>
      </c>
      <c r="J26" s="85" t="e">
        <f t="shared" si="3"/>
        <v>#DIV/0!</v>
      </c>
      <c r="K26" s="80"/>
    </row>
    <row r="27" spans="1:64" s="79" customFormat="1" outlineLevel="1">
      <c r="A27" s="82" t="s">
        <v>244</v>
      </c>
      <c r="B27" s="65" t="s">
        <v>16</v>
      </c>
      <c r="C27" s="82" t="s">
        <v>61</v>
      </c>
      <c r="D27" s="83" t="s">
        <v>62</v>
      </c>
      <c r="E27" s="84" t="s">
        <v>22</v>
      </c>
      <c r="F27" s="86">
        <v>10</v>
      </c>
      <c r="G27" s="300"/>
      <c r="H27" s="34">
        <f>ROUND((G27*(1+$H$4)),2)</f>
        <v>0</v>
      </c>
      <c r="I27" s="34">
        <f t="shared" si="8"/>
        <v>0</v>
      </c>
      <c r="J27" s="85" t="e">
        <f t="shared" si="3"/>
        <v>#DIV/0!</v>
      </c>
      <c r="K27" s="80"/>
    </row>
    <row r="28" spans="1:64" s="79" customFormat="1" outlineLevel="1">
      <c r="A28" s="232"/>
      <c r="B28" s="232"/>
      <c r="C28" s="232"/>
      <c r="D28" s="81" t="s">
        <v>373</v>
      </c>
      <c r="E28" s="232"/>
      <c r="F28" s="232"/>
      <c r="G28" s="232"/>
      <c r="H28" s="232"/>
      <c r="I28" s="232"/>
      <c r="J28" s="232"/>
      <c r="K28" s="77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</row>
    <row r="29" spans="1:64" s="79" customFormat="1" ht="27" outlineLevel="1">
      <c r="A29" s="82" t="s">
        <v>245</v>
      </c>
      <c r="B29" s="65" t="s">
        <v>23</v>
      </c>
      <c r="C29" s="82">
        <v>102509</v>
      </c>
      <c r="D29" s="83" t="s">
        <v>63</v>
      </c>
      <c r="E29" s="84" t="s">
        <v>14</v>
      </c>
      <c r="F29" s="86">
        <v>52.2</v>
      </c>
      <c r="G29" s="300"/>
      <c r="H29" s="34">
        <f t="shared" ref="H29:H34" si="9">ROUND((G29*(1+$H$4)),2)</f>
        <v>0</v>
      </c>
      <c r="I29" s="34">
        <f t="shared" ref="I29:I34" si="10">ROUND((F29*H29),2)</f>
        <v>0</v>
      </c>
      <c r="J29" s="85" t="e">
        <f>(I29/$I$253)</f>
        <v>#DIV/0!</v>
      </c>
      <c r="K29" s="80"/>
    </row>
    <row r="30" spans="1:64" s="79" customFormat="1" ht="40.5" outlineLevel="1">
      <c r="A30" s="82" t="s">
        <v>246</v>
      </c>
      <c r="B30" s="65" t="s">
        <v>23</v>
      </c>
      <c r="C30" s="82">
        <v>102512</v>
      </c>
      <c r="D30" s="83" t="s">
        <v>64</v>
      </c>
      <c r="E30" s="84" t="s">
        <v>22</v>
      </c>
      <c r="F30" s="86">
        <v>40</v>
      </c>
      <c r="G30" s="300"/>
      <c r="H30" s="34">
        <f t="shared" si="9"/>
        <v>0</v>
      </c>
      <c r="I30" s="34">
        <f t="shared" si="10"/>
        <v>0</v>
      </c>
      <c r="J30" s="85" t="e">
        <f>(I30/$I$253)</f>
        <v>#DIV/0!</v>
      </c>
      <c r="K30" s="80"/>
    </row>
    <row r="31" spans="1:64" s="79" customFormat="1" outlineLevel="1">
      <c r="A31" s="232"/>
      <c r="B31" s="232"/>
      <c r="C31" s="232"/>
      <c r="D31" s="81" t="s">
        <v>372</v>
      </c>
      <c r="E31" s="232"/>
      <c r="F31" s="232"/>
      <c r="G31" s="232"/>
      <c r="H31" s="232"/>
      <c r="I31" s="232"/>
      <c r="J31" s="232"/>
      <c r="K31" s="77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</row>
    <row r="32" spans="1:64" s="79" customFormat="1" ht="27" outlineLevel="1">
      <c r="A32" s="82" t="s">
        <v>247</v>
      </c>
      <c r="B32" s="65" t="s">
        <v>23</v>
      </c>
      <c r="C32" s="82">
        <v>101173</v>
      </c>
      <c r="D32" s="83" t="s">
        <v>26</v>
      </c>
      <c r="E32" s="84" t="s">
        <v>22</v>
      </c>
      <c r="F32" s="86">
        <v>1</v>
      </c>
      <c r="G32" s="300"/>
      <c r="H32" s="34">
        <f t="shared" si="9"/>
        <v>0</v>
      </c>
      <c r="I32" s="34">
        <f t="shared" si="10"/>
        <v>0</v>
      </c>
      <c r="J32" s="85" t="e">
        <f>(I32/$I$253)</f>
        <v>#DIV/0!</v>
      </c>
      <c r="K32" s="80"/>
    </row>
    <row r="33" spans="1:64" s="79" customFormat="1" ht="27" outlineLevel="1">
      <c r="A33" s="82" t="s">
        <v>248</v>
      </c>
      <c r="B33" s="65" t="s">
        <v>54</v>
      </c>
      <c r="C33" s="82">
        <v>21013</v>
      </c>
      <c r="D33" s="83" t="s">
        <v>65</v>
      </c>
      <c r="E33" s="84" t="s">
        <v>22</v>
      </c>
      <c r="F33" s="86">
        <v>6</v>
      </c>
      <c r="G33" s="300"/>
      <c r="H33" s="34">
        <f t="shared" si="9"/>
        <v>0</v>
      </c>
      <c r="I33" s="34">
        <f t="shared" si="10"/>
        <v>0</v>
      </c>
      <c r="J33" s="85" t="e">
        <f>(I33/$I$253)</f>
        <v>#DIV/0!</v>
      </c>
      <c r="K33" s="80"/>
    </row>
    <row r="34" spans="1:64" s="79" customFormat="1" outlineLevel="1">
      <c r="A34" s="82" t="s">
        <v>249</v>
      </c>
      <c r="B34" s="65" t="s">
        <v>54</v>
      </c>
      <c r="C34" s="82">
        <v>34723</v>
      </c>
      <c r="D34" s="83" t="s">
        <v>66</v>
      </c>
      <c r="E34" s="84" t="s">
        <v>14</v>
      </c>
      <c r="F34" s="86">
        <v>0.62</v>
      </c>
      <c r="G34" s="300"/>
      <c r="H34" s="34">
        <f t="shared" si="9"/>
        <v>0</v>
      </c>
      <c r="I34" s="34">
        <f t="shared" si="10"/>
        <v>0</v>
      </c>
      <c r="J34" s="85" t="e">
        <f>(I34/$I$253)</f>
        <v>#DIV/0!</v>
      </c>
      <c r="K34" s="80"/>
    </row>
    <row r="35" spans="1:64" s="71" customFormat="1" ht="15.95" customHeight="1">
      <c r="A35" s="66"/>
      <c r="B35" s="235"/>
      <c r="C35" s="235"/>
      <c r="D35" s="67"/>
      <c r="E35" s="236" t="s">
        <v>55</v>
      </c>
      <c r="F35" s="237"/>
      <c r="G35" s="237"/>
      <c r="H35" s="238"/>
      <c r="I35" s="68">
        <f>SUM(I21:I34)</f>
        <v>0</v>
      </c>
      <c r="J35" s="69" t="e">
        <f>SUM(J21:J34)</f>
        <v>#DIV/0!</v>
      </c>
    </row>
    <row r="36" spans="1:64" s="71" customFormat="1" ht="15.95" customHeight="1">
      <c r="A36" s="72" t="s">
        <v>68</v>
      </c>
      <c r="B36" s="233"/>
      <c r="C36" s="233"/>
      <c r="D36" s="73" t="s">
        <v>67</v>
      </c>
      <c r="E36" s="234"/>
      <c r="F36" s="234"/>
      <c r="G36" s="234"/>
      <c r="H36" s="234"/>
      <c r="I36" s="234"/>
      <c r="J36" s="234"/>
    </row>
    <row r="37" spans="1:64" s="89" customFormat="1" ht="13.5" outlineLevel="1">
      <c r="A37" s="232"/>
      <c r="B37" s="232"/>
      <c r="C37" s="232"/>
      <c r="D37" s="81" t="s">
        <v>12</v>
      </c>
      <c r="E37" s="232"/>
      <c r="F37" s="232"/>
      <c r="G37" s="232"/>
      <c r="H37" s="232"/>
      <c r="I37" s="232"/>
      <c r="J37" s="232"/>
      <c r="K37" s="87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64" s="89" customFormat="1" ht="27" outlineLevel="1">
      <c r="A38" s="82" t="s">
        <v>250</v>
      </c>
      <c r="B38" s="65" t="s">
        <v>13</v>
      </c>
      <c r="C38" s="82" t="s">
        <v>69</v>
      </c>
      <c r="D38" s="83" t="s">
        <v>70</v>
      </c>
      <c r="E38" s="84" t="s">
        <v>22</v>
      </c>
      <c r="F38" s="86">
        <v>46.76</v>
      </c>
      <c r="G38" s="300"/>
      <c r="H38" s="34">
        <f t="shared" ref="H38:H41" si="11">ROUND((G38*(1+$H$4)),2)</f>
        <v>0</v>
      </c>
      <c r="I38" s="34">
        <f>ROUND((F38*H38),2)</f>
        <v>0</v>
      </c>
      <c r="J38" s="85" t="e">
        <f>(I38/$I$253)</f>
        <v>#DIV/0!</v>
      </c>
      <c r="K38" s="90"/>
    </row>
    <row r="39" spans="1:64" s="89" customFormat="1" ht="13.5" outlineLevel="1">
      <c r="A39" s="82" t="s">
        <v>251</v>
      </c>
      <c r="B39" s="65" t="s">
        <v>13</v>
      </c>
      <c r="C39" s="82" t="s">
        <v>56</v>
      </c>
      <c r="D39" s="83" t="s">
        <v>57</v>
      </c>
      <c r="E39" s="84" t="s">
        <v>24</v>
      </c>
      <c r="F39" s="86">
        <v>66.73</v>
      </c>
      <c r="G39" s="300"/>
      <c r="H39" s="34">
        <f t="shared" si="11"/>
        <v>0</v>
      </c>
      <c r="I39" s="34">
        <f t="shared" ref="I39:I41" si="12">ROUND((F39*H39),2)</f>
        <v>0</v>
      </c>
      <c r="J39" s="85" t="e">
        <f>(I39/$I$253)</f>
        <v>#DIV/0!</v>
      </c>
      <c r="K39" s="90"/>
    </row>
    <row r="40" spans="1:64" s="89" customFormat="1" ht="27" outlineLevel="1">
      <c r="A40" s="82" t="s">
        <v>252</v>
      </c>
      <c r="B40" s="65" t="s">
        <v>13</v>
      </c>
      <c r="C40" s="82" t="s">
        <v>71</v>
      </c>
      <c r="D40" s="83" t="s">
        <v>72</v>
      </c>
      <c r="E40" s="84" t="s">
        <v>24</v>
      </c>
      <c r="F40" s="86">
        <v>66.73</v>
      </c>
      <c r="G40" s="300"/>
      <c r="H40" s="34">
        <f t="shared" si="11"/>
        <v>0</v>
      </c>
      <c r="I40" s="34">
        <f t="shared" si="12"/>
        <v>0</v>
      </c>
      <c r="J40" s="85" t="e">
        <f>(I40/$I$253)</f>
        <v>#DIV/0!</v>
      </c>
      <c r="K40" s="90"/>
    </row>
    <row r="41" spans="1:64" s="89" customFormat="1" ht="27" outlineLevel="1">
      <c r="A41" s="82" t="s">
        <v>253</v>
      </c>
      <c r="B41" s="65" t="s">
        <v>23</v>
      </c>
      <c r="C41" s="82">
        <v>97083</v>
      </c>
      <c r="D41" s="83" t="s">
        <v>102</v>
      </c>
      <c r="E41" s="84" t="s">
        <v>14</v>
      </c>
      <c r="F41" s="86">
        <v>615.79999999999995</v>
      </c>
      <c r="G41" s="300"/>
      <c r="H41" s="34">
        <f t="shared" si="11"/>
        <v>0</v>
      </c>
      <c r="I41" s="34">
        <f t="shared" si="12"/>
        <v>0</v>
      </c>
      <c r="J41" s="85" t="e">
        <f>(I41/$I$253)</f>
        <v>#DIV/0!</v>
      </c>
      <c r="K41" s="90"/>
    </row>
    <row r="42" spans="1:64" s="89" customFormat="1" ht="13.5" outlineLevel="1">
      <c r="A42" s="232"/>
      <c r="B42" s="232"/>
      <c r="C42" s="232"/>
      <c r="D42" s="81" t="s">
        <v>371</v>
      </c>
      <c r="E42" s="232"/>
      <c r="F42" s="232"/>
      <c r="G42" s="232"/>
      <c r="H42" s="232"/>
      <c r="I42" s="232"/>
      <c r="J42" s="232"/>
      <c r="K42" s="87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</row>
    <row r="43" spans="1:64" s="89" customFormat="1" ht="40.5" outlineLevel="1">
      <c r="A43" s="82" t="s">
        <v>254</v>
      </c>
      <c r="B43" s="65" t="s">
        <v>23</v>
      </c>
      <c r="C43" s="82">
        <v>94274</v>
      </c>
      <c r="D43" s="83" t="s">
        <v>114</v>
      </c>
      <c r="E43" s="84" t="s">
        <v>22</v>
      </c>
      <c r="F43" s="86">
        <v>50</v>
      </c>
      <c r="G43" s="300"/>
      <c r="H43" s="34">
        <f t="shared" ref="H43:H49" si="13">ROUND((G43*(1+$H$4)),2)</f>
        <v>0</v>
      </c>
      <c r="I43" s="34">
        <f t="shared" ref="I43:I49" si="14">ROUND((F43*H43),2)</f>
        <v>0</v>
      </c>
      <c r="J43" s="85" t="e">
        <f>(I43/$I$253)</f>
        <v>#DIV/0!</v>
      </c>
      <c r="K43" s="90"/>
    </row>
    <row r="44" spans="1:64" s="89" customFormat="1" ht="27" outlineLevel="1">
      <c r="A44" s="82" t="s">
        <v>255</v>
      </c>
      <c r="B44" s="65" t="s">
        <v>23</v>
      </c>
      <c r="C44" s="82">
        <v>96622</v>
      </c>
      <c r="D44" s="83" t="s">
        <v>103</v>
      </c>
      <c r="E44" s="84" t="s">
        <v>24</v>
      </c>
      <c r="F44" s="86">
        <v>30.79</v>
      </c>
      <c r="G44" s="300"/>
      <c r="H44" s="34">
        <f t="shared" si="13"/>
        <v>0</v>
      </c>
      <c r="I44" s="34">
        <f t="shared" si="14"/>
        <v>0</v>
      </c>
      <c r="J44" s="85" t="e">
        <f>(I44/$I$253)</f>
        <v>#DIV/0!</v>
      </c>
      <c r="K44" s="90"/>
    </row>
    <row r="45" spans="1:64" s="89" customFormat="1" ht="27" outlineLevel="1">
      <c r="A45" s="82" t="s">
        <v>256</v>
      </c>
      <c r="B45" s="65" t="s">
        <v>23</v>
      </c>
      <c r="C45" s="82">
        <v>94991</v>
      </c>
      <c r="D45" s="83" t="s">
        <v>73</v>
      </c>
      <c r="E45" s="84" t="s">
        <v>24</v>
      </c>
      <c r="F45" s="86">
        <v>43.11</v>
      </c>
      <c r="G45" s="300"/>
      <c r="H45" s="34">
        <f t="shared" ref="H45:H46" si="15">ROUND((G45*(1+$H$4)),2)</f>
        <v>0</v>
      </c>
      <c r="I45" s="34">
        <f t="shared" si="14"/>
        <v>0</v>
      </c>
      <c r="J45" s="85" t="e">
        <f>(I45/$I$253)</f>
        <v>#DIV/0!</v>
      </c>
      <c r="K45" s="90"/>
    </row>
    <row r="46" spans="1:64" s="89" customFormat="1" ht="13.5" outlineLevel="1">
      <c r="A46" s="82" t="s">
        <v>257</v>
      </c>
      <c r="B46" s="65" t="s">
        <v>13</v>
      </c>
      <c r="C46" s="82" t="s">
        <v>58</v>
      </c>
      <c r="D46" s="83" t="s">
        <v>115</v>
      </c>
      <c r="E46" s="84" t="s">
        <v>14</v>
      </c>
      <c r="F46" s="86">
        <v>615.79999999999995</v>
      </c>
      <c r="G46" s="300"/>
      <c r="H46" s="34">
        <f t="shared" si="15"/>
        <v>0</v>
      </c>
      <c r="I46" s="34">
        <f t="shared" si="14"/>
        <v>0</v>
      </c>
      <c r="J46" s="85" t="e">
        <f>(I46/$I$253)</f>
        <v>#DIV/0!</v>
      </c>
      <c r="K46" s="90"/>
    </row>
    <row r="47" spans="1:64" s="89" customFormat="1" ht="13.5" outlineLevel="1">
      <c r="A47" s="232"/>
      <c r="B47" s="232"/>
      <c r="C47" s="232"/>
      <c r="D47" s="81" t="s">
        <v>368</v>
      </c>
      <c r="E47" s="232"/>
      <c r="F47" s="232"/>
      <c r="G47" s="232"/>
      <c r="H47" s="232"/>
      <c r="I47" s="232"/>
      <c r="J47" s="232"/>
      <c r="K47" s="87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</row>
    <row r="48" spans="1:64" s="89" customFormat="1" ht="27" outlineLevel="1">
      <c r="A48" s="82" t="s">
        <v>258</v>
      </c>
      <c r="B48" s="65" t="s">
        <v>23</v>
      </c>
      <c r="C48" s="82">
        <v>102491</v>
      </c>
      <c r="D48" s="83" t="s">
        <v>104</v>
      </c>
      <c r="E48" s="84" t="s">
        <v>14</v>
      </c>
      <c r="F48" s="86">
        <v>81.19</v>
      </c>
      <c r="G48" s="300"/>
      <c r="H48" s="34">
        <f t="shared" ref="H48" si="16">ROUND((G48*(1+$H$4)),2)</f>
        <v>0</v>
      </c>
      <c r="I48" s="34">
        <f t="shared" ref="I48" si="17">ROUND((F48*H48),2)</f>
        <v>0</v>
      </c>
      <c r="J48" s="85" t="e">
        <f>(I48/$I$253)</f>
        <v>#DIV/0!</v>
      </c>
      <c r="K48" s="90"/>
    </row>
    <row r="49" spans="1:64" s="89" customFormat="1" ht="27" outlineLevel="1">
      <c r="A49" s="82" t="s">
        <v>433</v>
      </c>
      <c r="B49" s="65" t="s">
        <v>23</v>
      </c>
      <c r="C49" s="82">
        <v>102492</v>
      </c>
      <c r="D49" s="83" t="s">
        <v>124</v>
      </c>
      <c r="E49" s="84" t="s">
        <v>14</v>
      </c>
      <c r="F49" s="86">
        <v>615.79999999999995</v>
      </c>
      <c r="G49" s="300"/>
      <c r="H49" s="34">
        <f t="shared" si="13"/>
        <v>0</v>
      </c>
      <c r="I49" s="34">
        <f t="shared" si="14"/>
        <v>0</v>
      </c>
      <c r="J49" s="85" t="e">
        <f>(I49/$I$253)</f>
        <v>#DIV/0!</v>
      </c>
      <c r="K49" s="90"/>
    </row>
    <row r="50" spans="1:64" s="71" customFormat="1" ht="15.95" customHeight="1">
      <c r="A50" s="66"/>
      <c r="B50" s="241"/>
      <c r="C50" s="235"/>
      <c r="D50" s="67"/>
      <c r="E50" s="236" t="s">
        <v>55</v>
      </c>
      <c r="F50" s="237"/>
      <c r="G50" s="237"/>
      <c r="H50" s="238"/>
      <c r="I50" s="68">
        <f>SUM(I38:I49)</f>
        <v>0</v>
      </c>
      <c r="J50" s="69" t="e">
        <f>SUM(J38:J49)</f>
        <v>#DIV/0!</v>
      </c>
    </row>
    <row r="51" spans="1:64" s="71" customFormat="1" ht="15.95" customHeight="1">
      <c r="A51" s="72" t="s">
        <v>259</v>
      </c>
      <c r="B51" s="233"/>
      <c r="C51" s="233"/>
      <c r="D51" s="73" t="s">
        <v>74</v>
      </c>
      <c r="E51" s="234"/>
      <c r="F51" s="234"/>
      <c r="G51" s="234"/>
      <c r="H51" s="234"/>
      <c r="I51" s="234"/>
      <c r="J51" s="234"/>
    </row>
    <row r="52" spans="1:64" s="89" customFormat="1" ht="13.5" outlineLevel="1">
      <c r="A52" s="232"/>
      <c r="B52" s="232"/>
      <c r="C52" s="232"/>
      <c r="D52" s="81" t="s">
        <v>12</v>
      </c>
      <c r="E52" s="232"/>
      <c r="F52" s="232"/>
      <c r="G52" s="232"/>
      <c r="H52" s="232"/>
      <c r="I52" s="232"/>
      <c r="J52" s="232"/>
      <c r="K52" s="87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</row>
    <row r="53" spans="1:64" s="89" customFormat="1" ht="27" outlineLevel="1">
      <c r="A53" s="82" t="s">
        <v>260</v>
      </c>
      <c r="B53" s="65" t="s">
        <v>13</v>
      </c>
      <c r="C53" s="82" t="s">
        <v>69</v>
      </c>
      <c r="D53" s="83" t="s">
        <v>70</v>
      </c>
      <c r="E53" s="84" t="s">
        <v>22</v>
      </c>
      <c r="F53" s="86">
        <v>10.5</v>
      </c>
      <c r="G53" s="300"/>
      <c r="H53" s="34">
        <f t="shared" ref="H53" si="18">ROUND((G53*(1+$H$4)),2)</f>
        <v>0</v>
      </c>
      <c r="I53" s="34">
        <f>ROUND((F53*H53),2)</f>
        <v>0</v>
      </c>
      <c r="J53" s="85" t="e">
        <f>(I53/$I$253)</f>
        <v>#DIV/0!</v>
      </c>
      <c r="K53" s="90"/>
    </row>
    <row r="54" spans="1:64" s="89" customFormat="1" ht="13.5" outlineLevel="1">
      <c r="A54" s="232"/>
      <c r="B54" s="232"/>
      <c r="C54" s="232"/>
      <c r="D54" s="81" t="s">
        <v>75</v>
      </c>
      <c r="E54" s="232"/>
      <c r="F54" s="232"/>
      <c r="G54" s="232"/>
      <c r="H54" s="232"/>
      <c r="I54" s="232"/>
      <c r="J54" s="232"/>
      <c r="K54" s="87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</row>
    <row r="55" spans="1:64" s="89" customFormat="1" ht="27" outlineLevel="1">
      <c r="A55" s="82" t="s">
        <v>261</v>
      </c>
      <c r="B55" s="65" t="s">
        <v>23</v>
      </c>
      <c r="C55" s="82">
        <v>96622</v>
      </c>
      <c r="D55" s="83" t="s">
        <v>103</v>
      </c>
      <c r="E55" s="84" t="s">
        <v>24</v>
      </c>
      <c r="F55" s="86">
        <v>3.33</v>
      </c>
      <c r="G55" s="300"/>
      <c r="H55" s="34">
        <f t="shared" ref="H55:H57" si="19">ROUND((G55*(1+$H$4)),2)</f>
        <v>0</v>
      </c>
      <c r="I55" s="34">
        <f>ROUND((F55*H55),2)</f>
        <v>0</v>
      </c>
      <c r="J55" s="85" t="e">
        <f>(I55/$I$253)</f>
        <v>#DIV/0!</v>
      </c>
      <c r="K55" s="90"/>
    </row>
    <row r="56" spans="1:64" s="89" customFormat="1" ht="27" outlineLevel="1">
      <c r="A56" s="82" t="s">
        <v>263</v>
      </c>
      <c r="B56" s="65" t="s">
        <v>23</v>
      </c>
      <c r="C56" s="82">
        <v>94991</v>
      </c>
      <c r="D56" s="83" t="s">
        <v>76</v>
      </c>
      <c r="E56" s="84" t="s">
        <v>24</v>
      </c>
      <c r="F56" s="86">
        <v>4.66</v>
      </c>
      <c r="G56" s="300"/>
      <c r="H56" s="34">
        <f t="shared" si="19"/>
        <v>0</v>
      </c>
      <c r="I56" s="34">
        <f t="shared" ref="I56:I57" si="20">ROUND((F56*H56),2)</f>
        <v>0</v>
      </c>
      <c r="J56" s="85" t="e">
        <f>(I56/$I$253)</f>
        <v>#DIV/0!</v>
      </c>
      <c r="K56" s="90"/>
    </row>
    <row r="57" spans="1:64" s="89" customFormat="1" ht="27" outlineLevel="1">
      <c r="A57" s="82" t="s">
        <v>264</v>
      </c>
      <c r="B57" s="65" t="s">
        <v>13</v>
      </c>
      <c r="C57" s="82" t="s">
        <v>25</v>
      </c>
      <c r="D57" s="83" t="s">
        <v>125</v>
      </c>
      <c r="E57" s="84" t="s">
        <v>14</v>
      </c>
      <c r="F57" s="86">
        <v>12.25</v>
      </c>
      <c r="G57" s="300"/>
      <c r="H57" s="34">
        <f t="shared" si="19"/>
        <v>0</v>
      </c>
      <c r="I57" s="34">
        <f t="shared" si="20"/>
        <v>0</v>
      </c>
      <c r="J57" s="85" t="e">
        <f>(I57/$I$253)</f>
        <v>#DIV/0!</v>
      </c>
      <c r="K57" s="90"/>
    </row>
    <row r="58" spans="1:64" s="89" customFormat="1" ht="13.5" outlineLevel="1">
      <c r="A58" s="232"/>
      <c r="B58" s="232"/>
      <c r="C58" s="232"/>
      <c r="D58" s="81" t="s">
        <v>368</v>
      </c>
      <c r="E58" s="232"/>
      <c r="F58" s="232"/>
      <c r="G58" s="232"/>
      <c r="H58" s="232"/>
      <c r="I58" s="232"/>
      <c r="J58" s="232"/>
      <c r="K58" s="87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88"/>
      <c r="BK58" s="88"/>
      <c r="BL58" s="88"/>
    </row>
    <row r="59" spans="1:64" s="89" customFormat="1" ht="27" outlineLevel="1">
      <c r="A59" s="82" t="s">
        <v>262</v>
      </c>
      <c r="B59" s="65" t="s">
        <v>23</v>
      </c>
      <c r="C59" s="82">
        <v>102492</v>
      </c>
      <c r="D59" s="83" t="s">
        <v>124</v>
      </c>
      <c r="E59" s="84" t="s">
        <v>14</v>
      </c>
      <c r="F59" s="86">
        <v>66.5</v>
      </c>
      <c r="G59" s="300"/>
      <c r="H59" s="34">
        <f t="shared" ref="H59:H62" si="21">ROUND((G59*(1+$H$4)),2)</f>
        <v>0</v>
      </c>
      <c r="I59" s="34">
        <f>ROUND((F59*H59),2)</f>
        <v>0</v>
      </c>
      <c r="J59" s="85" t="e">
        <f>(I59/$I$253)</f>
        <v>#DIV/0!</v>
      </c>
      <c r="K59" s="90"/>
    </row>
    <row r="60" spans="1:64" s="89" customFormat="1" ht="13.5" outlineLevel="1">
      <c r="A60" s="232"/>
      <c r="B60" s="232"/>
      <c r="C60" s="232"/>
      <c r="D60" s="81" t="s">
        <v>373</v>
      </c>
      <c r="E60" s="232"/>
      <c r="F60" s="232"/>
      <c r="G60" s="232"/>
      <c r="H60" s="232"/>
      <c r="I60" s="232"/>
      <c r="J60" s="232"/>
      <c r="K60" s="87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</row>
    <row r="61" spans="1:64" s="89" customFormat="1" ht="27" outlineLevel="1">
      <c r="A61" s="82" t="s">
        <v>265</v>
      </c>
      <c r="B61" s="65" t="s">
        <v>23</v>
      </c>
      <c r="C61" s="82">
        <v>102509</v>
      </c>
      <c r="D61" s="83" t="s">
        <v>63</v>
      </c>
      <c r="E61" s="84" t="s">
        <v>14</v>
      </c>
      <c r="F61" s="86">
        <v>52.8</v>
      </c>
      <c r="G61" s="300"/>
      <c r="H61" s="34">
        <f t="shared" si="21"/>
        <v>0</v>
      </c>
      <c r="I61" s="34">
        <f t="shared" ref="I61:I62" si="22">ROUND((F61*H61),2)</f>
        <v>0</v>
      </c>
      <c r="J61" s="85" t="e">
        <f>(I61/$I$253)</f>
        <v>#DIV/0!</v>
      </c>
      <c r="K61" s="90"/>
    </row>
    <row r="62" spans="1:64" s="89" customFormat="1" ht="40.5" outlineLevel="1">
      <c r="A62" s="82" t="s">
        <v>266</v>
      </c>
      <c r="B62" s="65" t="s">
        <v>23</v>
      </c>
      <c r="C62" s="82">
        <v>102512</v>
      </c>
      <c r="D62" s="83" t="s">
        <v>64</v>
      </c>
      <c r="E62" s="84" t="s">
        <v>22</v>
      </c>
      <c r="F62" s="86">
        <v>208.1</v>
      </c>
      <c r="G62" s="300"/>
      <c r="H62" s="34">
        <f t="shared" si="21"/>
        <v>0</v>
      </c>
      <c r="I62" s="34">
        <f t="shared" si="22"/>
        <v>0</v>
      </c>
      <c r="J62" s="85" t="e">
        <f>(I62/$I$253)</f>
        <v>#DIV/0!</v>
      </c>
      <c r="K62" s="90"/>
    </row>
    <row r="63" spans="1:64" s="71" customFormat="1" ht="15.95" customHeight="1">
      <c r="A63" s="66"/>
      <c r="B63" s="241"/>
      <c r="C63" s="235"/>
      <c r="D63" s="67"/>
      <c r="E63" s="236" t="s">
        <v>55</v>
      </c>
      <c r="F63" s="237"/>
      <c r="G63" s="237"/>
      <c r="H63" s="238"/>
      <c r="I63" s="68">
        <f>SUM(I53:I62)</f>
        <v>0</v>
      </c>
      <c r="J63" s="69" t="e">
        <f>SUM(J53:J62)</f>
        <v>#DIV/0!</v>
      </c>
    </row>
    <row r="64" spans="1:64" s="71" customFormat="1" ht="15.95" customHeight="1">
      <c r="A64" s="72" t="s">
        <v>267</v>
      </c>
      <c r="B64" s="233"/>
      <c r="C64" s="233"/>
      <c r="D64" s="144" t="s">
        <v>116</v>
      </c>
      <c r="E64" s="234"/>
      <c r="F64" s="234"/>
      <c r="G64" s="234"/>
      <c r="H64" s="234"/>
      <c r="I64" s="234"/>
      <c r="J64" s="234"/>
    </row>
    <row r="65" spans="1:64" s="89" customFormat="1" ht="13.5" outlineLevel="1">
      <c r="A65" s="232"/>
      <c r="B65" s="232"/>
      <c r="C65" s="232"/>
      <c r="D65" s="81" t="s">
        <v>12</v>
      </c>
      <c r="E65" s="232"/>
      <c r="F65" s="232"/>
      <c r="G65" s="232"/>
      <c r="H65" s="232"/>
      <c r="I65" s="232"/>
      <c r="J65" s="232"/>
      <c r="K65" s="87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88"/>
      <c r="AR65" s="88"/>
      <c r="AS65" s="88"/>
      <c r="AT65" s="88"/>
      <c r="AU65" s="88"/>
      <c r="AV65" s="88"/>
      <c r="AW65" s="88"/>
      <c r="AX65" s="88"/>
      <c r="AY65" s="88"/>
      <c r="AZ65" s="88"/>
      <c r="BA65" s="88"/>
      <c r="BB65" s="88"/>
      <c r="BC65" s="88"/>
      <c r="BD65" s="88"/>
      <c r="BE65" s="88"/>
      <c r="BF65" s="88"/>
      <c r="BG65" s="88"/>
      <c r="BH65" s="88"/>
      <c r="BI65" s="88"/>
      <c r="BJ65" s="88"/>
      <c r="BK65" s="88"/>
      <c r="BL65" s="88"/>
    </row>
    <row r="66" spans="1:64" s="89" customFormat="1" ht="27" outlineLevel="1">
      <c r="A66" s="82" t="s">
        <v>268</v>
      </c>
      <c r="B66" s="65" t="s">
        <v>13</v>
      </c>
      <c r="C66" s="82" t="s">
        <v>69</v>
      </c>
      <c r="D66" s="83" t="s">
        <v>70</v>
      </c>
      <c r="E66" s="84" t="s">
        <v>22</v>
      </c>
      <c r="F66" s="86">
        <v>958</v>
      </c>
      <c r="G66" s="300"/>
      <c r="H66" s="34">
        <f t="shared" ref="H66:H68" si="23">ROUND((G66*(1+$H$4)),2)</f>
        <v>0</v>
      </c>
      <c r="I66" s="34">
        <f>ROUND((F66*H66),2)</f>
        <v>0</v>
      </c>
      <c r="J66" s="85" t="e">
        <f>(I66/$I$253)</f>
        <v>#DIV/0!</v>
      </c>
      <c r="K66" s="90"/>
    </row>
    <row r="67" spans="1:64" s="89" customFormat="1" ht="13.5" outlineLevel="1">
      <c r="A67" s="82" t="s">
        <v>271</v>
      </c>
      <c r="B67" s="65" t="s">
        <v>13</v>
      </c>
      <c r="C67" s="82" t="s">
        <v>120</v>
      </c>
      <c r="D67" s="83" t="s">
        <v>121</v>
      </c>
      <c r="E67" s="84" t="s">
        <v>14</v>
      </c>
      <c r="F67" s="86">
        <v>632.6</v>
      </c>
      <c r="G67" s="300"/>
      <c r="H67" s="34">
        <f t="shared" si="23"/>
        <v>0</v>
      </c>
      <c r="I67" s="34">
        <f t="shared" ref="I67:I68" si="24">ROUND((F67*H67),2)</f>
        <v>0</v>
      </c>
      <c r="J67" s="85" t="e">
        <f>(I67/$I$253)</f>
        <v>#DIV/0!</v>
      </c>
      <c r="K67" s="90"/>
    </row>
    <row r="68" spans="1:64" s="89" customFormat="1" ht="27" outlineLevel="1">
      <c r="A68" s="82" t="s">
        <v>272</v>
      </c>
      <c r="B68" s="65" t="s">
        <v>13</v>
      </c>
      <c r="C68" s="82" t="s">
        <v>71</v>
      </c>
      <c r="D68" s="83" t="s">
        <v>72</v>
      </c>
      <c r="E68" s="84" t="s">
        <v>24</v>
      </c>
      <c r="F68" s="86">
        <v>44.28</v>
      </c>
      <c r="G68" s="300"/>
      <c r="H68" s="34">
        <f t="shared" si="23"/>
        <v>0</v>
      </c>
      <c r="I68" s="34">
        <f t="shared" si="24"/>
        <v>0</v>
      </c>
      <c r="J68" s="85" t="e">
        <f>(I68/$I$253)</f>
        <v>#DIV/0!</v>
      </c>
      <c r="K68" s="90"/>
    </row>
    <row r="69" spans="1:64" s="89" customFormat="1" ht="13.5" outlineLevel="1">
      <c r="A69" s="232"/>
      <c r="B69" s="232"/>
      <c r="C69" s="232"/>
      <c r="D69" s="81" t="s">
        <v>369</v>
      </c>
      <c r="E69" s="232"/>
      <c r="F69" s="232"/>
      <c r="G69" s="232"/>
      <c r="H69" s="232"/>
      <c r="I69" s="232"/>
      <c r="J69" s="232"/>
      <c r="K69" s="87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</row>
    <row r="70" spans="1:64" s="89" customFormat="1" ht="40.5" outlineLevel="1">
      <c r="A70" s="82" t="s">
        <v>269</v>
      </c>
      <c r="B70" s="65" t="s">
        <v>23</v>
      </c>
      <c r="C70" s="82">
        <v>94277</v>
      </c>
      <c r="D70" s="83" t="s">
        <v>117</v>
      </c>
      <c r="E70" s="84" t="s">
        <v>22</v>
      </c>
      <c r="F70" s="86">
        <v>585</v>
      </c>
      <c r="G70" s="300"/>
      <c r="H70" s="34">
        <f t="shared" ref="H70:H75" si="25">ROUND((G70*(1+$H$4)),2)</f>
        <v>0</v>
      </c>
      <c r="I70" s="34">
        <f t="shared" ref="I70:I75" si="26">ROUND((F70*H70),2)</f>
        <v>0</v>
      </c>
      <c r="J70" s="85" t="e">
        <f>(I70/$I$253)</f>
        <v>#DIV/0!</v>
      </c>
      <c r="K70" s="90"/>
    </row>
    <row r="71" spans="1:64" s="89" customFormat="1" ht="40.5" outlineLevel="1">
      <c r="A71" s="82" t="s">
        <v>273</v>
      </c>
      <c r="B71" s="65" t="s">
        <v>23</v>
      </c>
      <c r="C71" s="82">
        <v>94278</v>
      </c>
      <c r="D71" s="83" t="s">
        <v>118</v>
      </c>
      <c r="E71" s="84" t="s">
        <v>22</v>
      </c>
      <c r="F71" s="86">
        <v>378</v>
      </c>
      <c r="G71" s="300"/>
      <c r="H71" s="34">
        <f t="shared" si="25"/>
        <v>0</v>
      </c>
      <c r="I71" s="34">
        <f t="shared" si="26"/>
        <v>0</v>
      </c>
      <c r="J71" s="85" t="e">
        <f>(I71/$I$253)</f>
        <v>#DIV/0!</v>
      </c>
      <c r="K71" s="90"/>
    </row>
    <row r="72" spans="1:64" s="89" customFormat="1" ht="13.5" outlineLevel="1">
      <c r="A72" s="232"/>
      <c r="B72" s="232"/>
      <c r="C72" s="232"/>
      <c r="D72" s="81" t="s">
        <v>435</v>
      </c>
      <c r="E72" s="232"/>
      <c r="F72" s="232"/>
      <c r="G72" s="232"/>
      <c r="H72" s="232"/>
      <c r="I72" s="232"/>
      <c r="J72" s="232"/>
      <c r="K72" s="87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</row>
    <row r="73" spans="1:64" s="89" customFormat="1" ht="27" outlineLevel="1">
      <c r="A73" s="82" t="s">
        <v>274</v>
      </c>
      <c r="B73" s="65" t="s">
        <v>23</v>
      </c>
      <c r="C73" s="82">
        <v>102491</v>
      </c>
      <c r="D73" s="83" t="s">
        <v>104</v>
      </c>
      <c r="E73" s="84" t="s">
        <v>14</v>
      </c>
      <c r="F73" s="86">
        <v>231.12</v>
      </c>
      <c r="G73" s="300"/>
      <c r="H73" s="34">
        <f t="shared" si="25"/>
        <v>0</v>
      </c>
      <c r="I73" s="34">
        <f t="shared" si="26"/>
        <v>0</v>
      </c>
      <c r="J73" s="85" t="e">
        <f>(I73/$I$253)</f>
        <v>#DIV/0!</v>
      </c>
      <c r="K73" s="90"/>
    </row>
    <row r="74" spans="1:64" s="89" customFormat="1" ht="13.5" outlineLevel="1">
      <c r="A74" s="232"/>
      <c r="B74" s="232"/>
      <c r="C74" s="232"/>
      <c r="D74" s="81" t="s">
        <v>370</v>
      </c>
      <c r="E74" s="232"/>
      <c r="F74" s="232"/>
      <c r="G74" s="232"/>
      <c r="H74" s="232"/>
      <c r="I74" s="232"/>
      <c r="J74" s="232"/>
      <c r="K74" s="87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64" s="89" customFormat="1" ht="27" outlineLevel="1">
      <c r="A75" s="82" t="s">
        <v>270</v>
      </c>
      <c r="B75" s="65" t="s">
        <v>23</v>
      </c>
      <c r="C75" s="82">
        <v>94991</v>
      </c>
      <c r="D75" s="83" t="s">
        <v>122</v>
      </c>
      <c r="E75" s="84" t="s">
        <v>24</v>
      </c>
      <c r="F75" s="86">
        <v>43.95</v>
      </c>
      <c r="G75" s="300"/>
      <c r="H75" s="34">
        <f t="shared" si="25"/>
        <v>0</v>
      </c>
      <c r="I75" s="34">
        <f t="shared" si="26"/>
        <v>0</v>
      </c>
      <c r="J75" s="85" t="e">
        <f>(I75/$I$253)</f>
        <v>#DIV/0!</v>
      </c>
      <c r="K75" s="90"/>
    </row>
    <row r="76" spans="1:64" s="89" customFormat="1" ht="13.5" outlineLevel="1">
      <c r="A76" s="232"/>
      <c r="B76" s="232"/>
      <c r="C76" s="232"/>
      <c r="D76" s="81" t="s">
        <v>373</v>
      </c>
      <c r="E76" s="232"/>
      <c r="F76" s="232"/>
      <c r="G76" s="232"/>
      <c r="H76" s="232"/>
      <c r="I76" s="232"/>
      <c r="J76" s="232"/>
      <c r="K76" s="87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</row>
    <row r="77" spans="1:64" s="89" customFormat="1" ht="13.5" outlineLevel="1">
      <c r="A77" s="82" t="s">
        <v>275</v>
      </c>
      <c r="B77" s="65" t="s">
        <v>13</v>
      </c>
      <c r="C77" s="82" t="s">
        <v>77</v>
      </c>
      <c r="D77" s="83" t="s">
        <v>78</v>
      </c>
      <c r="E77" s="84" t="s">
        <v>14</v>
      </c>
      <c r="F77" s="86">
        <v>732.6</v>
      </c>
      <c r="G77" s="300"/>
      <c r="H77" s="34">
        <f t="shared" ref="H77:H78" si="27">ROUND((G77*(1+$H$4)),2)</f>
        <v>0</v>
      </c>
      <c r="I77" s="34">
        <f t="shared" ref="I77:I78" si="28">ROUND((F77*H77),2)</f>
        <v>0</v>
      </c>
      <c r="J77" s="85" t="e">
        <f>(I77/$I$253)</f>
        <v>#DIV/0!</v>
      </c>
      <c r="K77" s="90"/>
    </row>
    <row r="78" spans="1:64" s="89" customFormat="1" ht="27" outlineLevel="1">
      <c r="A78" s="82" t="s">
        <v>434</v>
      </c>
      <c r="B78" s="65" t="s">
        <v>23</v>
      </c>
      <c r="C78" s="82">
        <v>102513</v>
      </c>
      <c r="D78" s="83" t="s">
        <v>123</v>
      </c>
      <c r="E78" s="84" t="s">
        <v>14</v>
      </c>
      <c r="F78" s="86">
        <v>40</v>
      </c>
      <c r="G78" s="300"/>
      <c r="H78" s="34">
        <f t="shared" si="27"/>
        <v>0</v>
      </c>
      <c r="I78" s="34">
        <f t="shared" si="28"/>
        <v>0</v>
      </c>
      <c r="J78" s="85" t="e">
        <f>(I78/$I$253)</f>
        <v>#DIV/0!</v>
      </c>
      <c r="K78" s="90"/>
    </row>
    <row r="79" spans="1:64" s="71" customFormat="1" ht="15.95" customHeight="1">
      <c r="A79" s="66"/>
      <c r="B79" s="241"/>
      <c r="C79" s="235"/>
      <c r="D79" s="67"/>
      <c r="E79" s="236" t="s">
        <v>55</v>
      </c>
      <c r="F79" s="237"/>
      <c r="G79" s="237"/>
      <c r="H79" s="238"/>
      <c r="I79" s="68">
        <f>SUM(I66:I78)</f>
        <v>0</v>
      </c>
      <c r="J79" s="69" t="e">
        <f>SUM(J66:J78)</f>
        <v>#DIV/0!</v>
      </c>
    </row>
    <row r="80" spans="1:64" s="71" customFormat="1" ht="15.95" customHeight="1">
      <c r="A80" s="72" t="s">
        <v>276</v>
      </c>
      <c r="B80" s="233"/>
      <c r="C80" s="233"/>
      <c r="D80" s="73" t="s">
        <v>79</v>
      </c>
      <c r="E80" s="234"/>
      <c r="F80" s="234"/>
      <c r="G80" s="234"/>
      <c r="H80" s="234"/>
      <c r="I80" s="234"/>
      <c r="J80" s="234"/>
    </row>
    <row r="81" spans="1:64" s="89" customFormat="1" ht="13.5" outlineLevel="1">
      <c r="A81" s="232"/>
      <c r="B81" s="232"/>
      <c r="C81" s="232"/>
      <c r="D81" s="81" t="s">
        <v>373</v>
      </c>
      <c r="E81" s="232"/>
      <c r="F81" s="232"/>
      <c r="G81" s="232"/>
      <c r="H81" s="232"/>
      <c r="I81" s="232"/>
      <c r="J81" s="232"/>
      <c r="K81" s="87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</row>
    <row r="82" spans="1:64" s="89" customFormat="1" ht="40.5" outlineLevel="1">
      <c r="A82" s="82" t="s">
        <v>277</v>
      </c>
      <c r="B82" s="65" t="s">
        <v>23</v>
      </c>
      <c r="C82" s="82">
        <v>102512</v>
      </c>
      <c r="D82" s="83" t="s">
        <v>64</v>
      </c>
      <c r="E82" s="84" t="s">
        <v>22</v>
      </c>
      <c r="F82" s="86">
        <v>38.4</v>
      </c>
      <c r="G82" s="300"/>
      <c r="H82" s="34">
        <f t="shared" ref="H82:H85" si="29">ROUND((G82*(1+$H$4)),2)</f>
        <v>0</v>
      </c>
      <c r="I82" s="34">
        <f t="shared" ref="I82:I85" si="30">ROUND((F82*H82),2)</f>
        <v>0</v>
      </c>
      <c r="J82" s="85" t="e">
        <f>(I82/$I$253)</f>
        <v>#DIV/0!</v>
      </c>
      <c r="K82" s="90"/>
    </row>
    <row r="83" spans="1:64" s="89" customFormat="1" ht="27" outlineLevel="1">
      <c r="A83" s="82" t="s">
        <v>278</v>
      </c>
      <c r="B83" s="65" t="s">
        <v>13</v>
      </c>
      <c r="C83" s="82" t="s">
        <v>80</v>
      </c>
      <c r="D83" s="83" t="s">
        <v>81</v>
      </c>
      <c r="E83" s="84" t="s">
        <v>17</v>
      </c>
      <c r="F83" s="86">
        <v>6</v>
      </c>
      <c r="G83" s="300"/>
      <c r="H83" s="34">
        <f t="shared" si="29"/>
        <v>0</v>
      </c>
      <c r="I83" s="34">
        <f t="shared" si="30"/>
        <v>0</v>
      </c>
      <c r="J83" s="85" t="e">
        <f>(I83/$I$253)</f>
        <v>#DIV/0!</v>
      </c>
      <c r="K83" s="90"/>
    </row>
    <row r="84" spans="1:64" s="89" customFormat="1" ht="13.5" outlineLevel="1">
      <c r="A84" s="232"/>
      <c r="B84" s="232"/>
      <c r="C84" s="232"/>
      <c r="D84" s="81" t="s">
        <v>372</v>
      </c>
      <c r="E84" s="232"/>
      <c r="F84" s="232"/>
      <c r="G84" s="232"/>
      <c r="H84" s="232"/>
      <c r="I84" s="232"/>
      <c r="J84" s="232"/>
      <c r="K84" s="87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</row>
    <row r="85" spans="1:64" s="89" customFormat="1" ht="27" outlineLevel="1">
      <c r="A85" s="82" t="s">
        <v>279</v>
      </c>
      <c r="B85" s="65" t="s">
        <v>13</v>
      </c>
      <c r="C85" s="82" t="s">
        <v>82</v>
      </c>
      <c r="D85" s="83" t="s">
        <v>83</v>
      </c>
      <c r="E85" s="84" t="s">
        <v>17</v>
      </c>
      <c r="F85" s="86">
        <v>4</v>
      </c>
      <c r="G85" s="300"/>
      <c r="H85" s="34">
        <f t="shared" si="29"/>
        <v>0</v>
      </c>
      <c r="I85" s="34">
        <f t="shared" si="30"/>
        <v>0</v>
      </c>
      <c r="J85" s="85" t="e">
        <f>(I85/$I$253)</f>
        <v>#DIV/0!</v>
      </c>
      <c r="K85" s="90"/>
    </row>
    <row r="86" spans="1:64" s="70" customFormat="1" ht="15.95" customHeight="1">
      <c r="A86" s="66"/>
      <c r="B86" s="235"/>
      <c r="C86" s="235"/>
      <c r="D86" s="67"/>
      <c r="E86" s="236" t="s">
        <v>55</v>
      </c>
      <c r="F86" s="237"/>
      <c r="G86" s="237"/>
      <c r="H86" s="238"/>
      <c r="I86" s="68">
        <f>SUM(I82:I85)</f>
        <v>0</v>
      </c>
      <c r="J86" s="69" t="e">
        <f>SUM(J82:J85)</f>
        <v>#DIV/0!</v>
      </c>
    </row>
    <row r="87" spans="1:64" s="71" customFormat="1" ht="15.95" customHeight="1">
      <c r="A87" s="72" t="s">
        <v>280</v>
      </c>
      <c r="B87" s="233"/>
      <c r="C87" s="233"/>
      <c r="D87" s="73" t="s">
        <v>356</v>
      </c>
      <c r="E87" s="234"/>
      <c r="F87" s="234"/>
      <c r="G87" s="234"/>
      <c r="H87" s="234"/>
      <c r="I87" s="234"/>
      <c r="J87" s="234"/>
    </row>
    <row r="88" spans="1:64" s="89" customFormat="1" ht="13.5" outlineLevel="1">
      <c r="A88" s="82" t="s">
        <v>281</v>
      </c>
      <c r="B88" s="65" t="s">
        <v>16</v>
      </c>
      <c r="C88" s="82" t="s">
        <v>86</v>
      </c>
      <c r="D88" s="83" t="s">
        <v>87</v>
      </c>
      <c r="E88" s="84" t="s">
        <v>17</v>
      </c>
      <c r="F88" s="86">
        <v>10</v>
      </c>
      <c r="G88" s="300"/>
      <c r="H88" s="34">
        <f t="shared" ref="H88:H89" si="31">ROUND((G88*(1+$H$4)),2)</f>
        <v>0</v>
      </c>
      <c r="I88" s="34">
        <f t="shared" ref="I88:I90" si="32">ROUND((F88*H88),2)</f>
        <v>0</v>
      </c>
      <c r="J88" s="85" t="e">
        <f>(I88/$I$253)</f>
        <v>#DIV/0!</v>
      </c>
      <c r="K88" s="90"/>
    </row>
    <row r="89" spans="1:64" s="89" customFormat="1" ht="13.5" outlineLevel="1">
      <c r="A89" s="82" t="s">
        <v>282</v>
      </c>
      <c r="B89" s="65" t="s">
        <v>16</v>
      </c>
      <c r="C89" s="82" t="s">
        <v>88</v>
      </c>
      <c r="D89" s="83" t="s">
        <v>89</v>
      </c>
      <c r="E89" s="84" t="s">
        <v>17</v>
      </c>
      <c r="F89" s="86">
        <v>20</v>
      </c>
      <c r="G89" s="300"/>
      <c r="H89" s="34">
        <f t="shared" si="31"/>
        <v>0</v>
      </c>
      <c r="I89" s="34">
        <f>ROUND((F89*H89),2)</f>
        <v>0</v>
      </c>
      <c r="J89" s="85" t="e">
        <f>(I89/$I$253)</f>
        <v>#DIV/0!</v>
      </c>
      <c r="K89" s="90"/>
    </row>
    <row r="90" spans="1:64" s="89" customFormat="1" ht="27" outlineLevel="1">
      <c r="A90" s="82" t="s">
        <v>283</v>
      </c>
      <c r="B90" s="65" t="s">
        <v>23</v>
      </c>
      <c r="C90" s="82">
        <v>102491</v>
      </c>
      <c r="D90" s="83" t="s">
        <v>104</v>
      </c>
      <c r="E90" s="84" t="s">
        <v>14</v>
      </c>
      <c r="F90" s="86">
        <v>58.78</v>
      </c>
      <c r="G90" s="300"/>
      <c r="H90" s="34">
        <f t="shared" ref="H90" si="33">ROUND((G90*(1+$H$4)),2)</f>
        <v>0</v>
      </c>
      <c r="I90" s="34">
        <f t="shared" si="32"/>
        <v>0</v>
      </c>
      <c r="J90" s="85" t="e">
        <f>(I90/$I$253)</f>
        <v>#DIV/0!</v>
      </c>
      <c r="K90" s="90"/>
    </row>
    <row r="91" spans="1:64" s="89" customFormat="1" ht="27" outlineLevel="1">
      <c r="A91" s="82" t="s">
        <v>284</v>
      </c>
      <c r="B91" s="65" t="s">
        <v>23</v>
      </c>
      <c r="C91" s="82">
        <v>103310</v>
      </c>
      <c r="D91" s="83" t="s">
        <v>90</v>
      </c>
      <c r="E91" s="84" t="s">
        <v>17</v>
      </c>
      <c r="F91" s="86">
        <v>8</v>
      </c>
      <c r="G91" s="300"/>
      <c r="H91" s="34">
        <f t="shared" ref="H91:H92" si="34">ROUND((G91*(1+$H$4)),2)</f>
        <v>0</v>
      </c>
      <c r="I91" s="34">
        <f t="shared" ref="I91:I92" si="35">ROUND((F91*H91),2)</f>
        <v>0</v>
      </c>
      <c r="J91" s="85" t="e">
        <f>(I91/$I$253)</f>
        <v>#DIV/0!</v>
      </c>
      <c r="K91" s="90"/>
    </row>
    <row r="92" spans="1:64" s="89" customFormat="1" ht="13.5" outlineLevel="1">
      <c r="A92" s="82" t="s">
        <v>285</v>
      </c>
      <c r="B92" s="156" t="s">
        <v>16</v>
      </c>
      <c r="C92" s="157" t="s">
        <v>232</v>
      </c>
      <c r="D92" s="83" t="s">
        <v>333</v>
      </c>
      <c r="E92" s="84" t="s">
        <v>17</v>
      </c>
      <c r="F92" s="86">
        <v>5</v>
      </c>
      <c r="G92" s="300"/>
      <c r="H92" s="34">
        <f t="shared" si="34"/>
        <v>0</v>
      </c>
      <c r="I92" s="34">
        <f t="shared" si="35"/>
        <v>0</v>
      </c>
      <c r="J92" s="85" t="e">
        <f>(I92/$I$253)</f>
        <v>#DIV/0!</v>
      </c>
      <c r="K92" s="90"/>
    </row>
    <row r="93" spans="1:64" s="70" customFormat="1" ht="15.95" customHeight="1">
      <c r="A93" s="66"/>
      <c r="B93" s="235"/>
      <c r="C93" s="235"/>
      <c r="D93" s="67"/>
      <c r="E93" s="236" t="s">
        <v>55</v>
      </c>
      <c r="F93" s="237"/>
      <c r="G93" s="237"/>
      <c r="H93" s="238"/>
      <c r="I93" s="68">
        <f>SUM(I88:I92)</f>
        <v>0</v>
      </c>
      <c r="J93" s="69" t="e">
        <f>SUM(J88:J92)</f>
        <v>#DIV/0!</v>
      </c>
    </row>
    <row r="94" spans="1:64" s="71" customFormat="1" ht="15.95" customHeight="1">
      <c r="A94" s="72" t="s">
        <v>286</v>
      </c>
      <c r="B94" s="233"/>
      <c r="C94" s="233"/>
      <c r="D94" s="73" t="s">
        <v>445</v>
      </c>
      <c r="E94" s="234"/>
      <c r="F94" s="234"/>
      <c r="G94" s="234"/>
      <c r="H94" s="234"/>
      <c r="I94" s="234"/>
      <c r="J94" s="234"/>
    </row>
    <row r="95" spans="1:64" s="89" customFormat="1" ht="13.5" outlineLevel="1">
      <c r="A95" s="232"/>
      <c r="B95" s="232"/>
      <c r="C95" s="232"/>
      <c r="D95" s="81" t="s">
        <v>12</v>
      </c>
      <c r="E95" s="232"/>
      <c r="F95" s="232"/>
      <c r="G95" s="232"/>
      <c r="H95" s="232"/>
      <c r="I95" s="232"/>
      <c r="J95" s="232"/>
      <c r="K95" s="87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</row>
    <row r="96" spans="1:64" s="89" customFormat="1" ht="40.5" outlineLevel="1">
      <c r="A96" s="82" t="s">
        <v>342</v>
      </c>
      <c r="B96" s="65" t="s">
        <v>23</v>
      </c>
      <c r="C96" s="82">
        <v>94304</v>
      </c>
      <c r="D96" s="83" t="s">
        <v>234</v>
      </c>
      <c r="E96" s="84" t="s">
        <v>24</v>
      </c>
      <c r="F96" s="86">
        <v>108</v>
      </c>
      <c r="G96" s="300"/>
      <c r="H96" s="34">
        <f t="shared" ref="H96:H97" si="36">ROUND((G96*(1+$H$4)),2)</f>
        <v>0</v>
      </c>
      <c r="I96" s="34">
        <f t="shared" ref="I96:I97" si="37">ROUND((F96*H96),2)</f>
        <v>0</v>
      </c>
      <c r="J96" s="85" t="e">
        <f>(I96/$I$253)</f>
        <v>#DIV/0!</v>
      </c>
      <c r="K96" s="90"/>
    </row>
    <row r="97" spans="1:64" s="89" customFormat="1" ht="27" outlineLevel="1">
      <c r="A97" s="82" t="s">
        <v>343</v>
      </c>
      <c r="B97" s="65" t="s">
        <v>23</v>
      </c>
      <c r="C97" s="82">
        <v>97083</v>
      </c>
      <c r="D97" s="83" t="s">
        <v>102</v>
      </c>
      <c r="E97" s="84" t="s">
        <v>14</v>
      </c>
      <c r="F97" s="86">
        <v>360</v>
      </c>
      <c r="G97" s="300"/>
      <c r="H97" s="34">
        <f t="shared" si="36"/>
        <v>0</v>
      </c>
      <c r="I97" s="34">
        <f t="shared" si="37"/>
        <v>0</v>
      </c>
      <c r="J97" s="85" t="e">
        <f>(I97/$I$253)</f>
        <v>#DIV/0!</v>
      </c>
      <c r="K97" s="90"/>
    </row>
    <row r="98" spans="1:64" s="89" customFormat="1" ht="13.5" outlineLevel="1">
      <c r="A98" s="232"/>
      <c r="B98" s="232"/>
      <c r="C98" s="232"/>
      <c r="D98" s="81" t="s">
        <v>410</v>
      </c>
      <c r="E98" s="232"/>
      <c r="F98" s="232"/>
      <c r="G98" s="232"/>
      <c r="H98" s="232"/>
      <c r="I98" s="232"/>
      <c r="J98" s="232"/>
      <c r="K98" s="87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</row>
    <row r="99" spans="1:64" s="89" customFormat="1" ht="27" outlineLevel="1">
      <c r="A99" s="82" t="s">
        <v>344</v>
      </c>
      <c r="B99" s="156" t="s">
        <v>23</v>
      </c>
      <c r="C99" s="157">
        <v>96622</v>
      </c>
      <c r="D99" s="159" t="s">
        <v>340</v>
      </c>
      <c r="E99" s="160" t="s">
        <v>24</v>
      </c>
      <c r="F99" s="143">
        <v>28.8</v>
      </c>
      <c r="G99" s="300"/>
      <c r="H99" s="34">
        <f t="shared" ref="H99:H102" si="38">ROUND((G99*(1+$H$4)),2)</f>
        <v>0</v>
      </c>
      <c r="I99" s="34">
        <f t="shared" ref="I99:I102" si="39">ROUND((F99*H99),2)</f>
        <v>0</v>
      </c>
      <c r="J99" s="85" t="e">
        <f>(I99/$I$253)</f>
        <v>#DIV/0!</v>
      </c>
      <c r="K99" s="90"/>
    </row>
    <row r="100" spans="1:64" s="89" customFormat="1" ht="27" outlineLevel="1">
      <c r="A100" s="82" t="s">
        <v>345</v>
      </c>
      <c r="B100" s="65" t="s">
        <v>23</v>
      </c>
      <c r="C100" s="82">
        <v>97087</v>
      </c>
      <c r="D100" s="83" t="s">
        <v>341</v>
      </c>
      <c r="E100" s="84" t="s">
        <v>14</v>
      </c>
      <c r="F100" s="86">
        <v>360</v>
      </c>
      <c r="G100" s="300"/>
      <c r="H100" s="34">
        <f t="shared" si="38"/>
        <v>0</v>
      </c>
      <c r="I100" s="34">
        <f t="shared" si="39"/>
        <v>0</v>
      </c>
      <c r="J100" s="85" t="e">
        <f>(I100/$I$253)</f>
        <v>#DIV/0!</v>
      </c>
      <c r="K100" s="90"/>
    </row>
    <row r="101" spans="1:64" s="89" customFormat="1" ht="27" outlineLevel="1">
      <c r="A101" s="82" t="s">
        <v>346</v>
      </c>
      <c r="B101" s="65" t="s">
        <v>23</v>
      </c>
      <c r="C101" s="82">
        <v>94995</v>
      </c>
      <c r="D101" s="83" t="s">
        <v>431</v>
      </c>
      <c r="E101" s="84" t="s">
        <v>14</v>
      </c>
      <c r="F101" s="86">
        <v>360</v>
      </c>
      <c r="G101" s="300"/>
      <c r="H101" s="34">
        <f t="shared" si="38"/>
        <v>0</v>
      </c>
      <c r="I101" s="34">
        <f t="shared" si="39"/>
        <v>0</v>
      </c>
      <c r="J101" s="85" t="e">
        <f>(I101/$I$253)</f>
        <v>#DIV/0!</v>
      </c>
      <c r="K101" s="90"/>
    </row>
    <row r="102" spans="1:64" s="89" customFormat="1" ht="13.5" outlineLevel="1">
      <c r="A102" s="82" t="s">
        <v>347</v>
      </c>
      <c r="B102" s="65" t="s">
        <v>13</v>
      </c>
      <c r="C102" s="82" t="s">
        <v>58</v>
      </c>
      <c r="D102" s="83" t="s">
        <v>115</v>
      </c>
      <c r="E102" s="84" t="s">
        <v>14</v>
      </c>
      <c r="F102" s="86">
        <v>360</v>
      </c>
      <c r="G102" s="300"/>
      <c r="H102" s="34">
        <f t="shared" si="38"/>
        <v>0</v>
      </c>
      <c r="I102" s="34">
        <f t="shared" si="39"/>
        <v>0</v>
      </c>
      <c r="J102" s="85" t="e">
        <f>(I102/$I$253)</f>
        <v>#DIV/0!</v>
      </c>
      <c r="K102" s="90"/>
    </row>
    <row r="103" spans="1:64" s="185" customFormat="1" ht="15.95" customHeight="1" outlineLevel="1">
      <c r="A103" s="247"/>
      <c r="B103" s="248"/>
      <c r="C103" s="249"/>
      <c r="D103" s="179" t="s">
        <v>430</v>
      </c>
      <c r="E103" s="232"/>
      <c r="F103" s="232"/>
      <c r="G103" s="232"/>
      <c r="H103" s="232"/>
      <c r="I103" s="232"/>
      <c r="J103" s="232"/>
    </row>
    <row r="104" spans="1:64" s="89" customFormat="1" ht="27" outlineLevel="1">
      <c r="A104" s="82" t="s">
        <v>348</v>
      </c>
      <c r="B104" s="156" t="s">
        <v>23</v>
      </c>
      <c r="C104" s="157">
        <v>102494</v>
      </c>
      <c r="D104" s="159" t="s">
        <v>353</v>
      </c>
      <c r="E104" s="174" t="s">
        <v>14</v>
      </c>
      <c r="F104" s="143">
        <v>360</v>
      </c>
      <c r="G104" s="301"/>
      <c r="H104" s="175">
        <f t="shared" ref="H104:H106" si="40">ROUND((G104*(1+$H$4)),2)</f>
        <v>0</v>
      </c>
      <c r="I104" s="175">
        <f t="shared" ref="I104:I106" si="41">ROUND((F104*H104),2)</f>
        <v>0</v>
      </c>
      <c r="J104" s="162" t="e">
        <f>(I104/$I$253)</f>
        <v>#DIV/0!</v>
      </c>
      <c r="K104" s="90"/>
    </row>
    <row r="105" spans="1:64" s="89" customFormat="1" ht="27" outlineLevel="1">
      <c r="A105" s="82" t="s">
        <v>349</v>
      </c>
      <c r="B105" s="65" t="s">
        <v>23</v>
      </c>
      <c r="C105" s="82">
        <v>102506</v>
      </c>
      <c r="D105" s="83" t="s">
        <v>355</v>
      </c>
      <c r="E105" s="84" t="s">
        <v>22</v>
      </c>
      <c r="F105" s="86">
        <v>95.4</v>
      </c>
      <c r="G105" s="300"/>
      <c r="H105" s="34">
        <f t="shared" si="40"/>
        <v>0</v>
      </c>
      <c r="I105" s="34">
        <f t="shared" si="41"/>
        <v>0</v>
      </c>
      <c r="J105" s="85" t="e">
        <f>(I105/$I$253)</f>
        <v>#DIV/0!</v>
      </c>
      <c r="K105" s="90"/>
    </row>
    <row r="106" spans="1:64" s="89" customFormat="1" ht="40.5" outlineLevel="1">
      <c r="A106" s="82" t="s">
        <v>350</v>
      </c>
      <c r="B106" s="65" t="s">
        <v>54</v>
      </c>
      <c r="C106" s="82">
        <v>25399</v>
      </c>
      <c r="D106" s="83" t="s">
        <v>359</v>
      </c>
      <c r="E106" s="84" t="s">
        <v>17</v>
      </c>
      <c r="F106" s="86">
        <v>1</v>
      </c>
      <c r="G106" s="300"/>
      <c r="H106" s="34">
        <f t="shared" si="40"/>
        <v>0</v>
      </c>
      <c r="I106" s="34">
        <f t="shared" si="41"/>
        <v>0</v>
      </c>
      <c r="J106" s="85" t="e">
        <f>(I106/$I$253)</f>
        <v>#DIV/0!</v>
      </c>
      <c r="K106" s="90"/>
    </row>
    <row r="107" spans="1:64" s="70" customFormat="1" ht="15.95" customHeight="1">
      <c r="A107" s="66"/>
      <c r="B107" s="235"/>
      <c r="C107" s="235"/>
      <c r="D107" s="67"/>
      <c r="E107" s="236" t="s">
        <v>55</v>
      </c>
      <c r="F107" s="237"/>
      <c r="G107" s="237"/>
      <c r="H107" s="238"/>
      <c r="I107" s="68">
        <f>SUM(I96:I106)</f>
        <v>0</v>
      </c>
      <c r="J107" s="69" t="e">
        <f>SUM(J96:J106)</f>
        <v>#DIV/0!</v>
      </c>
    </row>
    <row r="108" spans="1:64" s="71" customFormat="1" ht="15.95" customHeight="1">
      <c r="A108" s="72" t="s">
        <v>412</v>
      </c>
      <c r="B108" s="233"/>
      <c r="C108" s="233"/>
      <c r="D108" s="73" t="s">
        <v>446</v>
      </c>
      <c r="E108" s="234"/>
      <c r="F108" s="234"/>
      <c r="G108" s="234"/>
      <c r="H108" s="234"/>
      <c r="I108" s="234"/>
      <c r="J108" s="234"/>
    </row>
    <row r="109" spans="1:64" s="89" customFormat="1" ht="13.5" outlineLevel="1">
      <c r="A109" s="232"/>
      <c r="B109" s="232"/>
      <c r="C109" s="232"/>
      <c r="D109" s="81" t="s">
        <v>12</v>
      </c>
      <c r="E109" s="232"/>
      <c r="F109" s="232"/>
      <c r="G109" s="232"/>
      <c r="H109" s="232"/>
      <c r="I109" s="232"/>
      <c r="J109" s="232"/>
      <c r="K109" s="87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</row>
    <row r="110" spans="1:64" s="89" customFormat="1" ht="40.5" outlineLevel="1">
      <c r="A110" s="82" t="s">
        <v>414</v>
      </c>
      <c r="B110" s="65" t="s">
        <v>23</v>
      </c>
      <c r="C110" s="82">
        <v>94304</v>
      </c>
      <c r="D110" s="83" t="s">
        <v>234</v>
      </c>
      <c r="E110" s="84" t="s">
        <v>24</v>
      </c>
      <c r="F110" s="86">
        <v>396</v>
      </c>
      <c r="G110" s="300"/>
      <c r="H110" s="34">
        <f t="shared" ref="H110:H111" si="42">ROUND((G110*(1+$H$4)),2)</f>
        <v>0</v>
      </c>
      <c r="I110" s="34">
        <f t="shared" ref="I110:I111" si="43">ROUND((F110*H110),2)</f>
        <v>0</v>
      </c>
      <c r="J110" s="85" t="e">
        <f>(I110/$I$253)</f>
        <v>#DIV/0!</v>
      </c>
      <c r="K110" s="90"/>
    </row>
    <row r="111" spans="1:64" s="89" customFormat="1" ht="27" outlineLevel="1">
      <c r="A111" s="82" t="s">
        <v>415</v>
      </c>
      <c r="B111" s="65" t="s">
        <v>23</v>
      </c>
      <c r="C111" s="82">
        <v>97083</v>
      </c>
      <c r="D111" s="83" t="s">
        <v>102</v>
      </c>
      <c r="E111" s="84" t="s">
        <v>14</v>
      </c>
      <c r="F111" s="86">
        <v>792</v>
      </c>
      <c r="G111" s="300"/>
      <c r="H111" s="34">
        <f t="shared" si="42"/>
        <v>0</v>
      </c>
      <c r="I111" s="34">
        <f t="shared" si="43"/>
        <v>0</v>
      </c>
      <c r="J111" s="85" t="e">
        <f>(I111/$I$253)</f>
        <v>#DIV/0!</v>
      </c>
      <c r="K111" s="90"/>
    </row>
    <row r="112" spans="1:64" s="89" customFormat="1" ht="13.5" outlineLevel="1">
      <c r="A112" s="232"/>
      <c r="B112" s="232"/>
      <c r="C112" s="232"/>
      <c r="D112" s="81" t="s">
        <v>410</v>
      </c>
      <c r="E112" s="232"/>
      <c r="F112" s="232"/>
      <c r="G112" s="232"/>
      <c r="H112" s="232"/>
      <c r="I112" s="232"/>
      <c r="J112" s="232"/>
      <c r="K112" s="87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  <c r="AO112" s="88"/>
      <c r="AP112" s="88"/>
      <c r="AQ112" s="88"/>
      <c r="AR112" s="88"/>
      <c r="AS112" s="88"/>
      <c r="AT112" s="88"/>
      <c r="AU112" s="88"/>
      <c r="AV112" s="88"/>
      <c r="AW112" s="88"/>
      <c r="AX112" s="88"/>
      <c r="AY112" s="88"/>
      <c r="AZ112" s="88"/>
      <c r="BA112" s="88"/>
      <c r="BB112" s="88"/>
      <c r="BC112" s="88"/>
      <c r="BD112" s="88"/>
      <c r="BE112" s="88"/>
      <c r="BF112" s="88"/>
      <c r="BG112" s="88"/>
      <c r="BH112" s="88"/>
      <c r="BI112" s="88"/>
      <c r="BJ112" s="88"/>
      <c r="BK112" s="88"/>
      <c r="BL112" s="88"/>
    </row>
    <row r="113" spans="1:64" s="89" customFormat="1" ht="27" outlineLevel="1">
      <c r="A113" s="82" t="s">
        <v>416</v>
      </c>
      <c r="B113" s="156" t="s">
        <v>23</v>
      </c>
      <c r="C113" s="157">
        <v>96622</v>
      </c>
      <c r="D113" s="159" t="s">
        <v>340</v>
      </c>
      <c r="E113" s="160" t="s">
        <v>24</v>
      </c>
      <c r="F113" s="143">
        <v>63.36</v>
      </c>
      <c r="G113" s="300"/>
      <c r="H113" s="34">
        <f t="shared" ref="H113:H116" si="44">ROUND((G113*(1+$H$4)),2)</f>
        <v>0</v>
      </c>
      <c r="I113" s="34">
        <f t="shared" ref="I113:I116" si="45">ROUND((F113*H113),2)</f>
        <v>0</v>
      </c>
      <c r="J113" s="85" t="e">
        <f>(I113/$I$253)</f>
        <v>#DIV/0!</v>
      </c>
      <c r="K113" s="90"/>
    </row>
    <row r="114" spans="1:64" s="89" customFormat="1" ht="27" outlineLevel="1">
      <c r="A114" s="82" t="s">
        <v>417</v>
      </c>
      <c r="B114" s="65" t="s">
        <v>23</v>
      </c>
      <c r="C114" s="82">
        <v>97087</v>
      </c>
      <c r="D114" s="83" t="s">
        <v>341</v>
      </c>
      <c r="E114" s="84" t="s">
        <v>14</v>
      </c>
      <c r="F114" s="86">
        <v>792</v>
      </c>
      <c r="G114" s="300"/>
      <c r="H114" s="34">
        <f t="shared" si="44"/>
        <v>0</v>
      </c>
      <c r="I114" s="34">
        <f t="shared" si="45"/>
        <v>0</v>
      </c>
      <c r="J114" s="85" t="e">
        <f>(I114/$I$253)</f>
        <v>#DIV/0!</v>
      </c>
      <c r="K114" s="90"/>
    </row>
    <row r="115" spans="1:64" s="89" customFormat="1" ht="27" outlineLevel="1">
      <c r="A115" s="82" t="s">
        <v>418</v>
      </c>
      <c r="B115" s="65" t="s">
        <v>23</v>
      </c>
      <c r="C115" s="82">
        <v>94995</v>
      </c>
      <c r="D115" s="83" t="s">
        <v>431</v>
      </c>
      <c r="E115" s="84" t="s">
        <v>14</v>
      </c>
      <c r="F115" s="86">
        <v>792</v>
      </c>
      <c r="G115" s="300"/>
      <c r="H115" s="34">
        <f t="shared" si="44"/>
        <v>0</v>
      </c>
      <c r="I115" s="34">
        <f t="shared" si="45"/>
        <v>0</v>
      </c>
      <c r="J115" s="85" t="e">
        <f>(I115/$I$253)</f>
        <v>#DIV/0!</v>
      </c>
      <c r="K115" s="90"/>
    </row>
    <row r="116" spans="1:64" s="89" customFormat="1" ht="13.5" outlineLevel="1">
      <c r="A116" s="82" t="s">
        <v>419</v>
      </c>
      <c r="B116" s="65" t="s">
        <v>13</v>
      </c>
      <c r="C116" s="82" t="s">
        <v>58</v>
      </c>
      <c r="D116" s="83" t="s">
        <v>115</v>
      </c>
      <c r="E116" s="84" t="s">
        <v>14</v>
      </c>
      <c r="F116" s="86">
        <v>792</v>
      </c>
      <c r="G116" s="300"/>
      <c r="H116" s="34">
        <f t="shared" si="44"/>
        <v>0</v>
      </c>
      <c r="I116" s="34">
        <f t="shared" si="45"/>
        <v>0</v>
      </c>
      <c r="J116" s="85" t="e">
        <f>(I116/$I$253)</f>
        <v>#DIV/0!</v>
      </c>
      <c r="K116" s="90"/>
    </row>
    <row r="117" spans="1:64" s="185" customFormat="1" ht="15.95" customHeight="1" outlineLevel="1">
      <c r="A117" s="177"/>
      <c r="B117" s="178"/>
      <c r="C117" s="178"/>
      <c r="D117" s="179" t="s">
        <v>411</v>
      </c>
      <c r="E117" s="232"/>
      <c r="F117" s="232"/>
      <c r="G117" s="232"/>
      <c r="H117" s="232"/>
      <c r="I117" s="232"/>
      <c r="J117" s="232"/>
    </row>
    <row r="118" spans="1:64" s="89" customFormat="1" ht="13.5" outlineLevel="1">
      <c r="A118" s="82" t="s">
        <v>420</v>
      </c>
      <c r="B118" s="65" t="s">
        <v>16</v>
      </c>
      <c r="C118" s="82" t="s">
        <v>287</v>
      </c>
      <c r="D118" s="83" t="s">
        <v>357</v>
      </c>
      <c r="E118" s="84" t="s">
        <v>22</v>
      </c>
      <c r="F118" s="86">
        <v>116</v>
      </c>
      <c r="G118" s="300"/>
      <c r="H118" s="34">
        <f t="shared" ref="H118:H119" si="46">ROUND((G118*(1+$H$4)),2)</f>
        <v>0</v>
      </c>
      <c r="I118" s="34">
        <f t="shared" ref="I118:I119" si="47">ROUND((F118*H118),2)</f>
        <v>0</v>
      </c>
      <c r="J118" s="85" t="e">
        <f>(I118/$I$253)</f>
        <v>#DIV/0!</v>
      </c>
      <c r="K118" s="90"/>
    </row>
    <row r="119" spans="1:64" s="89" customFormat="1" ht="13.5" outlineLevel="1">
      <c r="A119" s="82" t="s">
        <v>422</v>
      </c>
      <c r="B119" s="65" t="s">
        <v>16</v>
      </c>
      <c r="C119" s="82" t="s">
        <v>437</v>
      </c>
      <c r="D119" s="83" t="s">
        <v>351</v>
      </c>
      <c r="E119" s="84" t="s">
        <v>14</v>
      </c>
      <c r="F119" s="86">
        <v>4.4000000000000004</v>
      </c>
      <c r="G119" s="300"/>
      <c r="H119" s="34">
        <f t="shared" si="46"/>
        <v>0</v>
      </c>
      <c r="I119" s="34">
        <f t="shared" si="47"/>
        <v>0</v>
      </c>
      <c r="J119" s="85" t="e">
        <f>(I119/$I$253)</f>
        <v>#DIV/0!</v>
      </c>
      <c r="K119" s="90"/>
    </row>
    <row r="120" spans="1:64" s="185" customFormat="1" ht="15.95" customHeight="1" outlineLevel="1">
      <c r="A120" s="177"/>
      <c r="B120" s="178"/>
      <c r="C120" s="178"/>
      <c r="D120" s="179" t="s">
        <v>430</v>
      </c>
      <c r="E120" s="232"/>
      <c r="F120" s="232"/>
      <c r="G120" s="232"/>
      <c r="H120" s="232"/>
      <c r="I120" s="232"/>
      <c r="J120" s="232"/>
    </row>
    <row r="121" spans="1:64" s="89" customFormat="1" ht="27" outlineLevel="1">
      <c r="A121" s="82" t="s">
        <v>421</v>
      </c>
      <c r="B121" s="65" t="s">
        <v>23</v>
      </c>
      <c r="C121" s="82">
        <v>102494</v>
      </c>
      <c r="D121" s="83" t="s">
        <v>353</v>
      </c>
      <c r="E121" s="171" t="s">
        <v>14</v>
      </c>
      <c r="F121" s="86">
        <v>792</v>
      </c>
      <c r="G121" s="302"/>
      <c r="H121" s="172">
        <f t="shared" ref="H121:H123" si="48">ROUND((G121*(1+$H$4)),2)</f>
        <v>0</v>
      </c>
      <c r="I121" s="172">
        <f t="shared" ref="I121:I123" si="49">ROUND((F121*H121),2)</f>
        <v>0</v>
      </c>
      <c r="J121" s="85" t="e">
        <f>(I121/$I$253)</f>
        <v>#DIV/0!</v>
      </c>
      <c r="K121" s="90"/>
    </row>
    <row r="122" spans="1:64" s="89" customFormat="1" ht="27" outlineLevel="1">
      <c r="A122" s="82" t="s">
        <v>423</v>
      </c>
      <c r="B122" s="65" t="s">
        <v>23</v>
      </c>
      <c r="C122" s="82">
        <v>102506</v>
      </c>
      <c r="D122" s="83" t="s">
        <v>355</v>
      </c>
      <c r="E122" s="84" t="s">
        <v>22</v>
      </c>
      <c r="F122" s="86">
        <v>199</v>
      </c>
      <c r="G122" s="300"/>
      <c r="H122" s="34">
        <f t="shared" si="48"/>
        <v>0</v>
      </c>
      <c r="I122" s="34">
        <f t="shared" si="49"/>
        <v>0</v>
      </c>
      <c r="J122" s="85" t="e">
        <f>(I122/$I$253)</f>
        <v>#DIV/0!</v>
      </c>
      <c r="K122" s="90"/>
    </row>
    <row r="123" spans="1:64" s="89" customFormat="1" ht="40.5" outlineLevel="1">
      <c r="A123" s="82" t="s">
        <v>424</v>
      </c>
      <c r="B123" s="65" t="s">
        <v>54</v>
      </c>
      <c r="C123" s="82">
        <v>25398</v>
      </c>
      <c r="D123" s="83" t="s">
        <v>360</v>
      </c>
      <c r="E123" s="84" t="s">
        <v>17</v>
      </c>
      <c r="F123" s="86">
        <v>1</v>
      </c>
      <c r="G123" s="300"/>
      <c r="H123" s="34">
        <f t="shared" si="48"/>
        <v>0</v>
      </c>
      <c r="I123" s="34">
        <f t="shared" si="49"/>
        <v>0</v>
      </c>
      <c r="J123" s="85" t="e">
        <f>(I123/$I$253)</f>
        <v>#DIV/0!</v>
      </c>
      <c r="K123" s="90"/>
    </row>
    <row r="124" spans="1:64" s="70" customFormat="1" ht="15.95" customHeight="1">
      <c r="A124" s="66"/>
      <c r="B124" s="235"/>
      <c r="C124" s="235"/>
      <c r="D124" s="67"/>
      <c r="E124" s="236" t="s">
        <v>55</v>
      </c>
      <c r="F124" s="237"/>
      <c r="G124" s="237"/>
      <c r="H124" s="238"/>
      <c r="I124" s="68">
        <f>SUM(I110:I123)</f>
        <v>0</v>
      </c>
      <c r="J124" s="69" t="e">
        <f>SUM(J110:J123)</f>
        <v>#DIV/0!</v>
      </c>
    </row>
    <row r="125" spans="1:64" s="71" customFormat="1" ht="15.95" customHeight="1">
      <c r="A125" s="72" t="s">
        <v>413</v>
      </c>
      <c r="B125" s="233"/>
      <c r="C125" s="233"/>
      <c r="D125" s="73" t="s">
        <v>447</v>
      </c>
      <c r="E125" s="234"/>
      <c r="F125" s="234"/>
      <c r="G125" s="234"/>
      <c r="H125" s="234"/>
      <c r="I125" s="234"/>
      <c r="J125" s="234"/>
    </row>
    <row r="126" spans="1:64" s="89" customFormat="1" ht="13.5" outlineLevel="1">
      <c r="A126" s="232"/>
      <c r="B126" s="232"/>
      <c r="C126" s="232"/>
      <c r="D126" s="81" t="s">
        <v>12</v>
      </c>
      <c r="E126" s="232"/>
      <c r="F126" s="232"/>
      <c r="G126" s="232"/>
      <c r="H126" s="232"/>
      <c r="I126" s="232"/>
      <c r="J126" s="232"/>
      <c r="K126" s="87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  <c r="AO126" s="88"/>
      <c r="AP126" s="88"/>
      <c r="AQ126" s="88"/>
      <c r="AR126" s="88"/>
      <c r="AS126" s="88"/>
      <c r="AT126" s="88"/>
      <c r="AU126" s="88"/>
      <c r="AV126" s="88"/>
      <c r="AW126" s="88"/>
      <c r="AX126" s="88"/>
      <c r="AY126" s="88"/>
      <c r="AZ126" s="88"/>
      <c r="BA126" s="88"/>
      <c r="BB126" s="88"/>
      <c r="BC126" s="88"/>
      <c r="BD126" s="88"/>
      <c r="BE126" s="88"/>
      <c r="BF126" s="88"/>
      <c r="BG126" s="88"/>
      <c r="BH126" s="88"/>
      <c r="BI126" s="88"/>
      <c r="BJ126" s="88"/>
      <c r="BK126" s="88"/>
      <c r="BL126" s="88"/>
    </row>
    <row r="127" spans="1:64" s="89" customFormat="1" ht="13.5" outlineLevel="1">
      <c r="A127" s="82" t="s">
        <v>425</v>
      </c>
      <c r="B127" s="65" t="s">
        <v>23</v>
      </c>
      <c r="C127" s="82">
        <v>102488</v>
      </c>
      <c r="D127" s="83" t="s">
        <v>352</v>
      </c>
      <c r="E127" s="84" t="s">
        <v>14</v>
      </c>
      <c r="F127" s="86">
        <v>270</v>
      </c>
      <c r="G127" s="300"/>
      <c r="H127" s="34">
        <f t="shared" ref="H127" si="50">ROUND((G127*(1+$H$4)),2)</f>
        <v>0</v>
      </c>
      <c r="I127" s="34">
        <f t="shared" ref="I127" si="51">ROUND((F127*H127),2)</f>
        <v>0</v>
      </c>
      <c r="J127" s="85" t="e">
        <f>(I127/$I$253)</f>
        <v>#DIV/0!</v>
      </c>
      <c r="K127" s="90"/>
    </row>
    <row r="128" spans="1:64" s="89" customFormat="1" ht="13.5" outlineLevel="1">
      <c r="A128" s="232"/>
      <c r="B128" s="232"/>
      <c r="C128" s="232"/>
      <c r="D128" s="81" t="s">
        <v>410</v>
      </c>
      <c r="E128" s="232"/>
      <c r="F128" s="232"/>
      <c r="G128" s="232"/>
      <c r="H128" s="232"/>
      <c r="I128" s="232"/>
      <c r="J128" s="232"/>
      <c r="K128" s="87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  <c r="AO128" s="88"/>
      <c r="AP128" s="88"/>
      <c r="AQ128" s="88"/>
      <c r="AR128" s="88"/>
      <c r="AS128" s="88"/>
      <c r="AT128" s="88"/>
      <c r="AU128" s="88"/>
      <c r="AV128" s="88"/>
      <c r="AW128" s="88"/>
      <c r="AX128" s="88"/>
      <c r="AY128" s="88"/>
      <c r="AZ128" s="88"/>
      <c r="BA128" s="88"/>
      <c r="BB128" s="88"/>
      <c r="BC128" s="88"/>
      <c r="BD128" s="88"/>
      <c r="BE128" s="88"/>
      <c r="BF128" s="88"/>
      <c r="BG128" s="88"/>
      <c r="BH128" s="88"/>
      <c r="BI128" s="88"/>
      <c r="BJ128" s="88"/>
      <c r="BK128" s="88"/>
      <c r="BL128" s="88"/>
    </row>
    <row r="129" spans="1:11" s="88" customFormat="1" ht="40.5" outlineLevel="1">
      <c r="A129" s="82" t="s">
        <v>426</v>
      </c>
      <c r="B129" s="65" t="s">
        <v>23</v>
      </c>
      <c r="C129" s="82">
        <v>87620</v>
      </c>
      <c r="D129" s="83" t="s">
        <v>358</v>
      </c>
      <c r="E129" s="171" t="s">
        <v>14</v>
      </c>
      <c r="F129" s="86">
        <v>270</v>
      </c>
      <c r="G129" s="302"/>
      <c r="H129" s="172">
        <f t="shared" ref="H129:H130" si="52">ROUND((G129*(1+$H$4)),2)</f>
        <v>0</v>
      </c>
      <c r="I129" s="172">
        <f t="shared" ref="I129:I130" si="53">ROUND((F129*H129),2)</f>
        <v>0</v>
      </c>
      <c r="J129" s="85" t="e">
        <f>(I129/$I$253)</f>
        <v>#DIV/0!</v>
      </c>
      <c r="K129" s="176"/>
    </row>
    <row r="130" spans="1:11" s="89" customFormat="1" ht="13.5" outlineLevel="1">
      <c r="A130" s="82" t="s">
        <v>428</v>
      </c>
      <c r="B130" s="65" t="s">
        <v>13</v>
      </c>
      <c r="C130" s="82" t="s">
        <v>58</v>
      </c>
      <c r="D130" s="83" t="s">
        <v>115</v>
      </c>
      <c r="E130" s="84" t="s">
        <v>14</v>
      </c>
      <c r="F130" s="86">
        <v>270</v>
      </c>
      <c r="G130" s="300"/>
      <c r="H130" s="34">
        <f t="shared" si="52"/>
        <v>0</v>
      </c>
      <c r="I130" s="34">
        <f t="shared" si="53"/>
        <v>0</v>
      </c>
      <c r="J130" s="85" t="e">
        <f>(I130/$I$253)</f>
        <v>#DIV/0!</v>
      </c>
      <c r="K130" s="90"/>
    </row>
    <row r="131" spans="1:11" s="185" customFormat="1" ht="15.95" customHeight="1" outlineLevel="1">
      <c r="A131" s="177"/>
      <c r="B131" s="178"/>
      <c r="C131" s="178"/>
      <c r="D131" s="179" t="s">
        <v>430</v>
      </c>
      <c r="E131" s="180"/>
      <c r="F131" s="181"/>
      <c r="G131" s="181"/>
      <c r="H131" s="182"/>
      <c r="I131" s="183"/>
      <c r="J131" s="184"/>
    </row>
    <row r="132" spans="1:11" s="89" customFormat="1" ht="27" outlineLevel="1">
      <c r="A132" s="82" t="s">
        <v>427</v>
      </c>
      <c r="B132" s="65" t="s">
        <v>23</v>
      </c>
      <c r="C132" s="82">
        <v>102494</v>
      </c>
      <c r="D132" s="83" t="s">
        <v>353</v>
      </c>
      <c r="E132" s="171" t="s">
        <v>14</v>
      </c>
      <c r="F132" s="86">
        <v>270</v>
      </c>
      <c r="G132" s="302"/>
      <c r="H132" s="172">
        <f t="shared" ref="H132:H133" si="54">ROUND((G132*(1+$H$4)),2)</f>
        <v>0</v>
      </c>
      <c r="I132" s="172">
        <f t="shared" ref="I132:I133" si="55">ROUND((F132*H132),2)</f>
        <v>0</v>
      </c>
      <c r="J132" s="85" t="e">
        <f>(I132/$I$253)</f>
        <v>#DIV/0!</v>
      </c>
      <c r="K132" s="90"/>
    </row>
    <row r="133" spans="1:11" s="89" customFormat="1" ht="27" outlineLevel="1">
      <c r="A133" s="82" t="s">
        <v>429</v>
      </c>
      <c r="B133" s="65" t="s">
        <v>23</v>
      </c>
      <c r="C133" s="82">
        <v>102506</v>
      </c>
      <c r="D133" s="83" t="s">
        <v>355</v>
      </c>
      <c r="E133" s="84" t="s">
        <v>22</v>
      </c>
      <c r="F133" s="86">
        <v>202</v>
      </c>
      <c r="G133" s="300"/>
      <c r="H133" s="34">
        <f t="shared" si="54"/>
        <v>0</v>
      </c>
      <c r="I133" s="34">
        <f t="shared" si="55"/>
        <v>0</v>
      </c>
      <c r="J133" s="85" t="e">
        <f>(I133/$I$253)</f>
        <v>#DIV/0!</v>
      </c>
      <c r="K133" s="90"/>
    </row>
    <row r="134" spans="1:11" s="70" customFormat="1" ht="15.95" customHeight="1">
      <c r="A134" s="66"/>
      <c r="B134" s="235"/>
      <c r="C134" s="235"/>
      <c r="D134" s="67"/>
      <c r="E134" s="236" t="s">
        <v>55</v>
      </c>
      <c r="F134" s="237"/>
      <c r="G134" s="237"/>
      <c r="H134" s="238"/>
      <c r="I134" s="68">
        <f>SUM(I127:I133)</f>
        <v>0</v>
      </c>
      <c r="J134" s="69" t="e">
        <f>SUM(J127:J133)</f>
        <v>#DIV/0!</v>
      </c>
    </row>
    <row r="135" spans="1:11" s="64" customFormat="1" ht="16.5" customHeight="1">
      <c r="A135" s="242" t="s">
        <v>20</v>
      </c>
      <c r="B135" s="242"/>
      <c r="C135" s="242"/>
      <c r="D135" s="242"/>
      <c r="E135" s="242"/>
      <c r="F135" s="242"/>
      <c r="G135" s="242"/>
      <c r="H135" s="242"/>
      <c r="I135" s="62">
        <f>SUM(I35+I50+I63+I79+I86+I93+I107+I124+I134)</f>
        <v>0</v>
      </c>
      <c r="J135" s="63" t="e">
        <f>SUM(J35+J50+J63+J79+J86+J93+J107+J124+J134)</f>
        <v>#DIV/0!</v>
      </c>
    </row>
    <row r="136" spans="1:11">
      <c r="A136" s="22"/>
      <c r="B136" s="23"/>
      <c r="C136" s="23"/>
      <c r="D136" s="21"/>
      <c r="E136" s="29"/>
      <c r="F136" s="8"/>
      <c r="G136" s="24"/>
      <c r="H136" s="24"/>
      <c r="I136" s="24"/>
    </row>
    <row r="137" spans="1:11" s="36" customFormat="1" ht="16.5" customHeight="1">
      <c r="A137" s="60" t="s">
        <v>288</v>
      </c>
      <c r="B137" s="239"/>
      <c r="C137" s="239"/>
      <c r="D137" s="61" t="s">
        <v>362</v>
      </c>
      <c r="E137" s="240"/>
      <c r="F137" s="240"/>
      <c r="G137" s="240"/>
      <c r="H137" s="240"/>
      <c r="I137" s="240"/>
      <c r="J137" s="240"/>
    </row>
    <row r="138" spans="1:11" s="71" customFormat="1" ht="15.95" customHeight="1">
      <c r="A138" s="72" t="s">
        <v>289</v>
      </c>
      <c r="B138" s="233"/>
      <c r="C138" s="233"/>
      <c r="D138" s="73" t="s">
        <v>126</v>
      </c>
      <c r="E138" s="234"/>
      <c r="F138" s="234"/>
      <c r="G138" s="234"/>
      <c r="H138" s="234"/>
      <c r="I138" s="234"/>
      <c r="J138" s="234"/>
    </row>
    <row r="139" spans="1:11" s="89" customFormat="1" ht="40.5" outlineLevel="1">
      <c r="A139" s="82" t="s">
        <v>295</v>
      </c>
      <c r="B139" s="65" t="s">
        <v>23</v>
      </c>
      <c r="C139" s="82">
        <v>90106</v>
      </c>
      <c r="D139" s="83" t="s">
        <v>127</v>
      </c>
      <c r="E139" s="84" t="s">
        <v>24</v>
      </c>
      <c r="F139" s="86">
        <v>5</v>
      </c>
      <c r="G139" s="300"/>
      <c r="H139" s="34">
        <f t="shared" ref="H139" si="56">ROUND((G139*(1+$H$4)),2)</f>
        <v>0</v>
      </c>
      <c r="I139" s="34">
        <f>ROUND((F139*H139),2)</f>
        <v>0</v>
      </c>
      <c r="J139" s="85" t="e">
        <f>(I139/$I$253)</f>
        <v>#DIV/0!</v>
      </c>
      <c r="K139" s="90"/>
    </row>
    <row r="140" spans="1:11" s="89" customFormat="1" ht="27" outlineLevel="1">
      <c r="A140" s="82" t="s">
        <v>296</v>
      </c>
      <c r="B140" s="65" t="s">
        <v>19</v>
      </c>
      <c r="C140" s="82" t="str">
        <f>Composições!C24</f>
        <v>COMP02</v>
      </c>
      <c r="D140" s="83" t="str">
        <f>Composições!D24</f>
        <v>CAIXA DE LIGAÇÃO, EM ALVENARIA DE BLOCOS DE CONCRETO, DIMENSÕES INTERNAS DE 1,00X1,00X1,00M</v>
      </c>
      <c r="E140" s="84" t="s">
        <v>17</v>
      </c>
      <c r="F140" s="86">
        <v>6</v>
      </c>
      <c r="G140" s="300"/>
      <c r="H140" s="34">
        <f t="shared" ref="H140:H142" si="57">ROUND((G140*(1+$H$4)),2)</f>
        <v>0</v>
      </c>
      <c r="I140" s="34">
        <f t="shared" ref="I140:I142" si="58">ROUND((F140*H140),2)</f>
        <v>0</v>
      </c>
      <c r="J140" s="85" t="e">
        <f>(I140/$I$253)</f>
        <v>#DIV/0!</v>
      </c>
      <c r="K140" s="90"/>
    </row>
    <row r="141" spans="1:11" s="89" customFormat="1" ht="27" outlineLevel="1">
      <c r="A141" s="82" t="s">
        <v>297</v>
      </c>
      <c r="B141" s="65" t="s">
        <v>23</v>
      </c>
      <c r="C141" s="82">
        <v>97956</v>
      </c>
      <c r="D141" s="83" t="s">
        <v>128</v>
      </c>
      <c r="E141" s="84" t="s">
        <v>17</v>
      </c>
      <c r="F141" s="86">
        <v>4</v>
      </c>
      <c r="G141" s="300"/>
      <c r="H141" s="34">
        <f t="shared" si="57"/>
        <v>0</v>
      </c>
      <c r="I141" s="34">
        <f t="shared" si="58"/>
        <v>0</v>
      </c>
      <c r="J141" s="85" t="e">
        <f>(I141/$I$253)</f>
        <v>#DIV/0!</v>
      </c>
      <c r="K141" s="90"/>
    </row>
    <row r="142" spans="1:11" s="89" customFormat="1" ht="27" outlineLevel="1">
      <c r="A142" s="82" t="s">
        <v>298</v>
      </c>
      <c r="B142" s="65" t="s">
        <v>23</v>
      </c>
      <c r="C142" s="82">
        <v>97957</v>
      </c>
      <c r="D142" s="83" t="s">
        <v>129</v>
      </c>
      <c r="E142" s="84" t="s">
        <v>17</v>
      </c>
      <c r="F142" s="86">
        <v>2</v>
      </c>
      <c r="G142" s="300"/>
      <c r="H142" s="34">
        <f t="shared" si="57"/>
        <v>0</v>
      </c>
      <c r="I142" s="34">
        <f t="shared" si="58"/>
        <v>0</v>
      </c>
      <c r="J142" s="85" t="e">
        <f>(I142/$I$253)</f>
        <v>#DIV/0!</v>
      </c>
      <c r="K142" s="90"/>
    </row>
    <row r="143" spans="1:11" s="89" customFormat="1" ht="27" outlineLevel="1">
      <c r="A143" s="82" t="s">
        <v>299</v>
      </c>
      <c r="B143" s="65" t="s">
        <v>23</v>
      </c>
      <c r="C143" s="82">
        <v>97625</v>
      </c>
      <c r="D143" s="83" t="s">
        <v>130</v>
      </c>
      <c r="E143" s="84" t="s">
        <v>24</v>
      </c>
      <c r="F143" s="86">
        <v>5</v>
      </c>
      <c r="G143" s="300"/>
      <c r="H143" s="34">
        <f t="shared" ref="H143" si="59">ROUND((G143*(1+$H$4)),2)</f>
        <v>0</v>
      </c>
      <c r="I143" s="34">
        <f t="shared" ref="I143" si="60">ROUND((F143*H143),2)</f>
        <v>0</v>
      </c>
      <c r="J143" s="85" t="e">
        <f>(I143/$I$253)</f>
        <v>#DIV/0!</v>
      </c>
      <c r="K143" s="90"/>
    </row>
    <row r="144" spans="1:11" s="71" customFormat="1" ht="15.95" customHeight="1">
      <c r="A144" s="66"/>
      <c r="B144" s="235"/>
      <c r="C144" s="235"/>
      <c r="D144" s="67"/>
      <c r="E144" s="236" t="s">
        <v>55</v>
      </c>
      <c r="F144" s="237"/>
      <c r="G144" s="237"/>
      <c r="H144" s="238"/>
      <c r="I144" s="68">
        <f>SUM(I139:I143)</f>
        <v>0</v>
      </c>
      <c r="J144" s="69" t="e">
        <f>SUM(J139:J143)</f>
        <v>#DIV/0!</v>
      </c>
    </row>
    <row r="145" spans="1:64" s="71" customFormat="1" ht="15.95" customHeight="1">
      <c r="A145" s="72" t="s">
        <v>290</v>
      </c>
      <c r="B145" s="233"/>
      <c r="C145" s="233"/>
      <c r="D145" s="73" t="s">
        <v>67</v>
      </c>
      <c r="E145" s="234"/>
      <c r="F145" s="234"/>
      <c r="G145" s="234"/>
      <c r="H145" s="234"/>
      <c r="I145" s="234"/>
      <c r="J145" s="234"/>
    </row>
    <row r="146" spans="1:64" s="89" customFormat="1" ht="13.5" outlineLevel="1">
      <c r="A146" s="232"/>
      <c r="B146" s="232"/>
      <c r="C146" s="232"/>
      <c r="D146" s="81" t="s">
        <v>12</v>
      </c>
      <c r="E146" s="232"/>
      <c r="F146" s="232"/>
      <c r="G146" s="232"/>
      <c r="H146" s="232"/>
      <c r="I146" s="232"/>
      <c r="J146" s="232"/>
      <c r="K146" s="87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</row>
    <row r="147" spans="1:64" s="89" customFormat="1" ht="27" outlineLevel="1">
      <c r="A147" s="82" t="s">
        <v>300</v>
      </c>
      <c r="B147" s="65" t="s">
        <v>13</v>
      </c>
      <c r="C147" s="82" t="s">
        <v>69</v>
      </c>
      <c r="D147" s="83" t="s">
        <v>70</v>
      </c>
      <c r="E147" s="84" t="s">
        <v>22</v>
      </c>
      <c r="F147" s="86">
        <v>44</v>
      </c>
      <c r="G147" s="300"/>
      <c r="H147" s="34">
        <f t="shared" ref="H147:H150" si="61">ROUND((G147*(1+$H$4)),2)</f>
        <v>0</v>
      </c>
      <c r="I147" s="34">
        <f>ROUND((F147*H147),2)</f>
        <v>0</v>
      </c>
      <c r="J147" s="85" t="e">
        <f>(I147/$I$253)</f>
        <v>#DIV/0!</v>
      </c>
      <c r="K147" s="90"/>
    </row>
    <row r="148" spans="1:64" s="89" customFormat="1" ht="13.5" outlineLevel="1">
      <c r="A148" s="82" t="s">
        <v>301</v>
      </c>
      <c r="B148" s="65" t="s">
        <v>13</v>
      </c>
      <c r="C148" s="82" t="s">
        <v>56</v>
      </c>
      <c r="D148" s="83" t="s">
        <v>57</v>
      </c>
      <c r="E148" s="84" t="s">
        <v>24</v>
      </c>
      <c r="F148" s="86">
        <v>28.09</v>
      </c>
      <c r="G148" s="300"/>
      <c r="H148" s="34">
        <f t="shared" si="61"/>
        <v>0</v>
      </c>
      <c r="I148" s="34">
        <f t="shared" ref="I148:I150" si="62">ROUND((F148*H148),2)</f>
        <v>0</v>
      </c>
      <c r="J148" s="85" t="e">
        <f>(I148/$I$253)</f>
        <v>#DIV/0!</v>
      </c>
      <c r="K148" s="90"/>
    </row>
    <row r="149" spans="1:64" s="89" customFormat="1" ht="27" outlineLevel="1">
      <c r="A149" s="82" t="s">
        <v>302</v>
      </c>
      <c r="B149" s="65" t="s">
        <v>13</v>
      </c>
      <c r="C149" s="82" t="s">
        <v>71</v>
      </c>
      <c r="D149" s="83" t="s">
        <v>72</v>
      </c>
      <c r="E149" s="84" t="s">
        <v>24</v>
      </c>
      <c r="F149" s="86">
        <v>28.09</v>
      </c>
      <c r="G149" s="300"/>
      <c r="H149" s="34">
        <f t="shared" si="61"/>
        <v>0</v>
      </c>
      <c r="I149" s="34">
        <f t="shared" si="62"/>
        <v>0</v>
      </c>
      <c r="J149" s="85" t="e">
        <f>(I149/$I$253)</f>
        <v>#DIV/0!</v>
      </c>
      <c r="K149" s="90"/>
    </row>
    <row r="150" spans="1:64" s="89" customFormat="1" ht="27" outlineLevel="1">
      <c r="A150" s="82" t="s">
        <v>303</v>
      </c>
      <c r="B150" s="65" t="s">
        <v>23</v>
      </c>
      <c r="C150" s="82">
        <v>97083</v>
      </c>
      <c r="D150" s="83" t="s">
        <v>102</v>
      </c>
      <c r="E150" s="84" t="s">
        <v>14</v>
      </c>
      <c r="F150" s="86">
        <v>1567.93</v>
      </c>
      <c r="G150" s="300"/>
      <c r="H150" s="34">
        <f t="shared" si="61"/>
        <v>0</v>
      </c>
      <c r="I150" s="34">
        <f t="shared" si="62"/>
        <v>0</v>
      </c>
      <c r="J150" s="85" t="e">
        <f>(I150/$I$253)</f>
        <v>#DIV/0!</v>
      </c>
      <c r="K150" s="90"/>
    </row>
    <row r="151" spans="1:64" s="89" customFormat="1" ht="13.5" outlineLevel="1">
      <c r="A151" s="232"/>
      <c r="B151" s="232"/>
      <c r="C151" s="232"/>
      <c r="D151" s="81" t="s">
        <v>371</v>
      </c>
      <c r="E151" s="232"/>
      <c r="F151" s="232"/>
      <c r="G151" s="232"/>
      <c r="H151" s="232"/>
      <c r="I151" s="232"/>
      <c r="J151" s="232"/>
      <c r="K151" s="87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  <c r="AO151" s="88"/>
      <c r="AP151" s="88"/>
      <c r="AQ151" s="88"/>
      <c r="AR151" s="88"/>
      <c r="AS151" s="88"/>
      <c r="AT151" s="88"/>
      <c r="AU151" s="88"/>
      <c r="AV151" s="88"/>
      <c r="AW151" s="88"/>
      <c r="AX151" s="88"/>
      <c r="AY151" s="88"/>
      <c r="AZ151" s="88"/>
      <c r="BA151" s="88"/>
      <c r="BB151" s="88"/>
      <c r="BC151" s="88"/>
      <c r="BD151" s="88"/>
      <c r="BE151" s="88"/>
      <c r="BF151" s="88"/>
      <c r="BG151" s="88"/>
      <c r="BH151" s="88"/>
      <c r="BI151" s="88"/>
      <c r="BJ151" s="88"/>
      <c r="BK151" s="88"/>
      <c r="BL151" s="88"/>
    </row>
    <row r="152" spans="1:64" s="89" customFormat="1" ht="27" outlineLevel="1">
      <c r="A152" s="82" t="s">
        <v>304</v>
      </c>
      <c r="B152" s="65" t="s">
        <v>23</v>
      </c>
      <c r="C152" s="82">
        <v>96622</v>
      </c>
      <c r="D152" s="83" t="s">
        <v>103</v>
      </c>
      <c r="E152" s="84" t="s">
        <v>24</v>
      </c>
      <c r="F152" s="86">
        <v>75.16</v>
      </c>
      <c r="G152" s="300"/>
      <c r="H152" s="34">
        <f t="shared" ref="H152:H157" si="63">ROUND((G152*(1+$H$4)),2)</f>
        <v>0</v>
      </c>
      <c r="I152" s="34">
        <f t="shared" ref="I152:I157" si="64">ROUND((F152*H152),2)</f>
        <v>0</v>
      </c>
      <c r="J152" s="85" t="e">
        <f>(I152/$I$253)</f>
        <v>#DIV/0!</v>
      </c>
      <c r="K152" s="90"/>
    </row>
    <row r="153" spans="1:64" s="89" customFormat="1" ht="27" outlineLevel="1">
      <c r="A153" s="82" t="s">
        <v>305</v>
      </c>
      <c r="B153" s="65" t="s">
        <v>23</v>
      </c>
      <c r="C153" s="82">
        <v>94991</v>
      </c>
      <c r="D153" s="83" t="s">
        <v>76</v>
      </c>
      <c r="E153" s="84" t="s">
        <v>24</v>
      </c>
      <c r="F153" s="86">
        <v>95</v>
      </c>
      <c r="G153" s="300"/>
      <c r="H153" s="34">
        <f t="shared" si="63"/>
        <v>0</v>
      </c>
      <c r="I153" s="34">
        <f t="shared" si="64"/>
        <v>0</v>
      </c>
      <c r="J153" s="85" t="e">
        <f>(I153/$I$253)</f>
        <v>#DIV/0!</v>
      </c>
      <c r="K153" s="90"/>
    </row>
    <row r="154" spans="1:64" s="89" customFormat="1" ht="13.5" outlineLevel="1">
      <c r="A154" s="82" t="s">
        <v>306</v>
      </c>
      <c r="B154" s="65" t="s">
        <v>13</v>
      </c>
      <c r="C154" s="82" t="s">
        <v>58</v>
      </c>
      <c r="D154" s="83" t="s">
        <v>115</v>
      </c>
      <c r="E154" s="84" t="s">
        <v>14</v>
      </c>
      <c r="F154" s="86">
        <v>1357.03</v>
      </c>
      <c r="G154" s="300"/>
      <c r="H154" s="34">
        <f t="shared" si="63"/>
        <v>0</v>
      </c>
      <c r="I154" s="34">
        <f t="shared" si="64"/>
        <v>0</v>
      </c>
      <c r="J154" s="85" t="e">
        <f>(I154/$I$253)</f>
        <v>#DIV/0!</v>
      </c>
      <c r="K154" s="90"/>
    </row>
    <row r="155" spans="1:64" s="89" customFormat="1" ht="13.5" outlineLevel="1">
      <c r="A155" s="232"/>
      <c r="B155" s="232"/>
      <c r="C155" s="232"/>
      <c r="D155" s="81" t="s">
        <v>368</v>
      </c>
      <c r="E155" s="232"/>
      <c r="F155" s="232"/>
      <c r="G155" s="232"/>
      <c r="H155" s="232"/>
      <c r="I155" s="232"/>
      <c r="J155" s="232"/>
      <c r="K155" s="87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  <c r="AO155" s="88"/>
      <c r="AP155" s="88"/>
      <c r="AQ155" s="88"/>
      <c r="AR155" s="88"/>
      <c r="AS155" s="88"/>
      <c r="AT155" s="88"/>
      <c r="AU155" s="88"/>
      <c r="AV155" s="88"/>
      <c r="AW155" s="88"/>
      <c r="AX155" s="88"/>
      <c r="AY155" s="88"/>
      <c r="AZ155" s="88"/>
      <c r="BA155" s="88"/>
      <c r="BB155" s="88"/>
      <c r="BC155" s="88"/>
      <c r="BD155" s="88"/>
      <c r="BE155" s="88"/>
      <c r="BF155" s="88"/>
      <c r="BG155" s="88"/>
      <c r="BH155" s="88"/>
      <c r="BI155" s="88"/>
      <c r="BJ155" s="88"/>
      <c r="BK155" s="88"/>
      <c r="BL155" s="88"/>
    </row>
    <row r="156" spans="1:64" s="89" customFormat="1" ht="27" outlineLevel="1">
      <c r="A156" s="82" t="s">
        <v>307</v>
      </c>
      <c r="B156" s="65" t="s">
        <v>23</v>
      </c>
      <c r="C156" s="82">
        <v>102491</v>
      </c>
      <c r="D156" s="83" t="s">
        <v>104</v>
      </c>
      <c r="E156" s="84" t="s">
        <v>14</v>
      </c>
      <c r="F156" s="86">
        <v>225.39</v>
      </c>
      <c r="G156" s="300"/>
      <c r="H156" s="34">
        <f t="shared" ref="H156" si="65">ROUND((G156*(1+$H$4)),2)</f>
        <v>0</v>
      </c>
      <c r="I156" s="34">
        <f t="shared" ref="I156" si="66">ROUND((F156*H156),2)</f>
        <v>0</v>
      </c>
      <c r="J156" s="85" t="e">
        <f>(I156/$I$253)</f>
        <v>#DIV/0!</v>
      </c>
      <c r="K156" s="90"/>
    </row>
    <row r="157" spans="1:64" s="89" customFormat="1" ht="27" outlineLevel="1">
      <c r="A157" s="82" t="s">
        <v>436</v>
      </c>
      <c r="B157" s="65" t="s">
        <v>23</v>
      </c>
      <c r="C157" s="82">
        <v>102492</v>
      </c>
      <c r="D157" s="83" t="s">
        <v>124</v>
      </c>
      <c r="E157" s="84" t="s">
        <v>14</v>
      </c>
      <c r="F157" s="86">
        <v>1357.03</v>
      </c>
      <c r="G157" s="300"/>
      <c r="H157" s="34">
        <f t="shared" si="63"/>
        <v>0</v>
      </c>
      <c r="I157" s="34">
        <f t="shared" si="64"/>
        <v>0</v>
      </c>
      <c r="J157" s="85" t="e">
        <f>(I157/$I$253)</f>
        <v>#DIV/0!</v>
      </c>
      <c r="K157" s="90"/>
    </row>
    <row r="158" spans="1:64" s="71" customFormat="1" ht="15.95" customHeight="1">
      <c r="A158" s="66"/>
      <c r="B158" s="235"/>
      <c r="C158" s="235"/>
      <c r="D158" s="67"/>
      <c r="E158" s="236" t="s">
        <v>55</v>
      </c>
      <c r="F158" s="237"/>
      <c r="G158" s="237"/>
      <c r="H158" s="238"/>
      <c r="I158" s="68">
        <f>SUM(I147:I157)</f>
        <v>0</v>
      </c>
      <c r="J158" s="69" t="e">
        <f>SUM(J147:J157)</f>
        <v>#DIV/0!</v>
      </c>
    </row>
    <row r="159" spans="1:64" s="71" customFormat="1" ht="15.95" customHeight="1">
      <c r="A159" s="72" t="s">
        <v>291</v>
      </c>
      <c r="B159" s="233"/>
      <c r="C159" s="233"/>
      <c r="D159" s="73" t="s">
        <v>74</v>
      </c>
      <c r="E159" s="234"/>
      <c r="F159" s="234"/>
      <c r="G159" s="234"/>
      <c r="H159" s="234"/>
      <c r="I159" s="234"/>
      <c r="J159" s="234"/>
    </row>
    <row r="160" spans="1:64" s="79" customFormat="1" outlineLevel="1">
      <c r="A160" s="232"/>
      <c r="B160" s="232"/>
      <c r="C160" s="232"/>
      <c r="D160" s="81" t="s">
        <v>75</v>
      </c>
      <c r="E160" s="232"/>
      <c r="F160" s="232"/>
      <c r="G160" s="232"/>
      <c r="H160" s="232"/>
      <c r="I160" s="232"/>
      <c r="J160" s="232"/>
      <c r="K160" s="77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  <c r="AP160" s="78"/>
      <c r="AQ160" s="78"/>
      <c r="AR160" s="78"/>
      <c r="AS160" s="78"/>
      <c r="AT160" s="78"/>
      <c r="AU160" s="78"/>
      <c r="AV160" s="78"/>
      <c r="AW160" s="78"/>
      <c r="AX160" s="78"/>
      <c r="AY160" s="78"/>
      <c r="AZ160" s="78"/>
      <c r="BA160" s="78"/>
      <c r="BB160" s="78"/>
      <c r="BC160" s="78"/>
      <c r="BD160" s="78"/>
      <c r="BE160" s="78"/>
      <c r="BF160" s="78"/>
      <c r="BG160" s="78"/>
      <c r="BH160" s="78"/>
      <c r="BI160" s="78"/>
      <c r="BJ160" s="78"/>
      <c r="BK160" s="78"/>
      <c r="BL160" s="78"/>
    </row>
    <row r="161" spans="1:64" s="89" customFormat="1" ht="27" outlineLevel="1">
      <c r="A161" s="82" t="s">
        <v>308</v>
      </c>
      <c r="B161" s="65" t="s">
        <v>23</v>
      </c>
      <c r="C161" s="82">
        <v>96622</v>
      </c>
      <c r="D161" s="83" t="s">
        <v>103</v>
      </c>
      <c r="E161" s="84" t="s">
        <v>24</v>
      </c>
      <c r="F161" s="86">
        <v>10.55</v>
      </c>
      <c r="G161" s="300"/>
      <c r="H161" s="34">
        <f t="shared" ref="H161:H162" si="67">ROUND((G161*(1+$H$4)),2)</f>
        <v>0</v>
      </c>
      <c r="I161" s="34">
        <f>ROUND((F161*H161),2)</f>
        <v>0</v>
      </c>
      <c r="J161" s="85" t="e">
        <f>(I161/$I$253)</f>
        <v>#DIV/0!</v>
      </c>
      <c r="K161" s="90"/>
    </row>
    <row r="162" spans="1:64" s="89" customFormat="1" ht="27" outlineLevel="1">
      <c r="A162" s="82" t="s">
        <v>309</v>
      </c>
      <c r="B162" s="65" t="s">
        <v>23</v>
      </c>
      <c r="C162" s="82">
        <v>94991</v>
      </c>
      <c r="D162" s="83" t="s">
        <v>76</v>
      </c>
      <c r="E162" s="84" t="s">
        <v>24</v>
      </c>
      <c r="F162" s="86">
        <v>14.76</v>
      </c>
      <c r="G162" s="300"/>
      <c r="H162" s="34">
        <f t="shared" si="67"/>
        <v>0</v>
      </c>
      <c r="I162" s="34">
        <f t="shared" ref="I162" si="68">ROUND((F162*H162),2)</f>
        <v>0</v>
      </c>
      <c r="J162" s="85" t="e">
        <f>(I162/$I$253)</f>
        <v>#DIV/0!</v>
      </c>
      <c r="K162" s="90"/>
    </row>
    <row r="163" spans="1:64" s="89" customFormat="1" ht="27" outlineLevel="1">
      <c r="A163" s="82" t="s">
        <v>310</v>
      </c>
      <c r="B163" s="65" t="s">
        <v>13</v>
      </c>
      <c r="C163" s="82" t="s">
        <v>25</v>
      </c>
      <c r="D163" s="83" t="s">
        <v>125</v>
      </c>
      <c r="E163" s="84" t="s">
        <v>14</v>
      </c>
      <c r="F163" s="86">
        <v>38.5</v>
      </c>
      <c r="G163" s="300"/>
      <c r="H163" s="34">
        <f t="shared" ref="H163" si="69">ROUND((G163*(1+$H$4)),2)</f>
        <v>0</v>
      </c>
      <c r="I163" s="34">
        <f t="shared" ref="I163" si="70">ROUND((F163*H163),2)</f>
        <v>0</v>
      </c>
      <c r="J163" s="85" t="e">
        <f>(I163/$I$253)</f>
        <v>#DIV/0!</v>
      </c>
      <c r="K163" s="90"/>
    </row>
    <row r="164" spans="1:64" s="79" customFormat="1" outlineLevel="1">
      <c r="A164" s="232"/>
      <c r="B164" s="232"/>
      <c r="C164" s="232"/>
      <c r="D164" s="81" t="s">
        <v>368</v>
      </c>
      <c r="E164" s="232"/>
      <c r="F164" s="232"/>
      <c r="G164" s="232"/>
      <c r="H164" s="232"/>
      <c r="I164" s="232"/>
      <c r="J164" s="232"/>
      <c r="K164" s="77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8"/>
      <c r="AW164" s="78"/>
      <c r="AX164" s="78"/>
      <c r="AY164" s="78"/>
      <c r="AZ164" s="78"/>
      <c r="BA164" s="78"/>
      <c r="BB164" s="78"/>
      <c r="BC164" s="78"/>
      <c r="BD164" s="78"/>
      <c r="BE164" s="78"/>
      <c r="BF164" s="78"/>
      <c r="BG164" s="78"/>
      <c r="BH164" s="78"/>
      <c r="BI164" s="78"/>
      <c r="BJ164" s="78"/>
      <c r="BK164" s="78"/>
      <c r="BL164" s="78"/>
    </row>
    <row r="165" spans="1:64" s="89" customFormat="1" ht="27" outlineLevel="1">
      <c r="A165" s="82" t="s">
        <v>311</v>
      </c>
      <c r="B165" s="65" t="s">
        <v>23</v>
      </c>
      <c r="C165" s="82">
        <v>102492</v>
      </c>
      <c r="D165" s="83" t="s">
        <v>124</v>
      </c>
      <c r="E165" s="84" t="s">
        <v>14</v>
      </c>
      <c r="F165" s="86">
        <v>210.9</v>
      </c>
      <c r="G165" s="300"/>
      <c r="H165" s="34">
        <f t="shared" ref="H165" si="71">ROUND((G165*(1+$H$4)),2)</f>
        <v>0</v>
      </c>
      <c r="I165" s="34">
        <f>ROUND((F165*H165),2)</f>
        <v>0</v>
      </c>
      <c r="J165" s="85" t="e">
        <f>(I165/$I$253)</f>
        <v>#DIV/0!</v>
      </c>
      <c r="K165" s="90"/>
    </row>
    <row r="166" spans="1:64" s="79" customFormat="1" outlineLevel="1">
      <c r="A166" s="232"/>
      <c r="B166" s="232"/>
      <c r="C166" s="232"/>
      <c r="D166" s="81" t="s">
        <v>373</v>
      </c>
      <c r="E166" s="232"/>
      <c r="F166" s="232"/>
      <c r="G166" s="232"/>
      <c r="H166" s="232"/>
      <c r="I166" s="232"/>
      <c r="J166" s="232"/>
      <c r="K166" s="77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  <c r="AJ166" s="78"/>
      <c r="AK166" s="78"/>
      <c r="AL166" s="78"/>
      <c r="AM166" s="78"/>
      <c r="AN166" s="78"/>
      <c r="AO166" s="78"/>
      <c r="AP166" s="78"/>
      <c r="AQ166" s="78"/>
      <c r="AR166" s="78"/>
      <c r="AS166" s="78"/>
      <c r="AT166" s="78"/>
      <c r="AU166" s="78"/>
      <c r="AV166" s="78"/>
      <c r="AW166" s="78"/>
      <c r="AX166" s="78"/>
      <c r="AY166" s="78"/>
      <c r="AZ166" s="78"/>
      <c r="BA166" s="78"/>
      <c r="BB166" s="78"/>
      <c r="BC166" s="78"/>
      <c r="BD166" s="78"/>
      <c r="BE166" s="78"/>
      <c r="BF166" s="78"/>
      <c r="BG166" s="78"/>
      <c r="BH166" s="78"/>
      <c r="BI166" s="78"/>
      <c r="BJ166" s="78"/>
      <c r="BK166" s="78"/>
      <c r="BL166" s="78"/>
    </row>
    <row r="167" spans="1:64" s="79" customFormat="1" ht="27" outlineLevel="1">
      <c r="A167" s="82" t="s">
        <v>312</v>
      </c>
      <c r="B167" s="65" t="s">
        <v>23</v>
      </c>
      <c r="C167" s="82">
        <v>102509</v>
      </c>
      <c r="D167" s="83" t="s">
        <v>63</v>
      </c>
      <c r="E167" s="84" t="s">
        <v>14</v>
      </c>
      <c r="F167" s="86">
        <v>185.6</v>
      </c>
      <c r="G167" s="300"/>
      <c r="H167" s="34">
        <f t="shared" ref="H167:H168" si="72">ROUND((G167*(1+$H$4)),2)</f>
        <v>0</v>
      </c>
      <c r="I167" s="34">
        <f t="shared" ref="I167:I168" si="73">ROUND((F167*H167),2)</f>
        <v>0</v>
      </c>
      <c r="J167" s="85" t="e">
        <f>(I167/$I$253)</f>
        <v>#DIV/0!</v>
      </c>
      <c r="K167" s="80"/>
    </row>
    <row r="168" spans="1:64" s="79" customFormat="1" ht="40.5" outlineLevel="1">
      <c r="A168" s="82" t="s">
        <v>313</v>
      </c>
      <c r="B168" s="65" t="s">
        <v>23</v>
      </c>
      <c r="C168" s="82">
        <v>102512</v>
      </c>
      <c r="D168" s="83" t="s">
        <v>64</v>
      </c>
      <c r="E168" s="84" t="s">
        <v>22</v>
      </c>
      <c r="F168" s="86">
        <v>450.2</v>
      </c>
      <c r="G168" s="300"/>
      <c r="H168" s="34">
        <f t="shared" si="72"/>
        <v>0</v>
      </c>
      <c r="I168" s="34">
        <f t="shared" si="73"/>
        <v>0</v>
      </c>
      <c r="J168" s="85" t="e">
        <f>(I168/$I$253)</f>
        <v>#DIV/0!</v>
      </c>
      <c r="K168" s="80"/>
    </row>
    <row r="169" spans="1:64" s="71" customFormat="1" ht="15.95" customHeight="1">
      <c r="A169" s="66"/>
      <c r="B169" s="241"/>
      <c r="C169" s="235"/>
      <c r="D169" s="67"/>
      <c r="E169" s="236" t="s">
        <v>55</v>
      </c>
      <c r="F169" s="237"/>
      <c r="G169" s="237"/>
      <c r="H169" s="238"/>
      <c r="I169" s="68">
        <f>SUM(I161:I168)</f>
        <v>0</v>
      </c>
      <c r="J169" s="69" t="e">
        <f>SUM(J161:J168)</f>
        <v>#DIV/0!</v>
      </c>
    </row>
    <row r="170" spans="1:64" s="71" customFormat="1" ht="15.95" customHeight="1">
      <c r="A170" s="72" t="s">
        <v>292</v>
      </c>
      <c r="B170" s="233"/>
      <c r="C170" s="233"/>
      <c r="D170" s="73" t="s">
        <v>91</v>
      </c>
      <c r="E170" s="234"/>
      <c r="F170" s="234"/>
      <c r="G170" s="234"/>
      <c r="H170" s="234"/>
      <c r="I170" s="234"/>
      <c r="J170" s="234"/>
    </row>
    <row r="171" spans="1:64" s="89" customFormat="1" ht="13.5" outlineLevel="1">
      <c r="A171" s="232"/>
      <c r="B171" s="232"/>
      <c r="C171" s="232"/>
      <c r="D171" s="81" t="s">
        <v>220</v>
      </c>
      <c r="E171" s="232"/>
      <c r="F171" s="232"/>
      <c r="G171" s="232"/>
      <c r="H171" s="232"/>
      <c r="I171" s="232"/>
      <c r="J171" s="232"/>
      <c r="K171" s="87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  <c r="AO171" s="88"/>
      <c r="AP171" s="88"/>
      <c r="AQ171" s="88"/>
      <c r="AR171" s="88"/>
      <c r="AS171" s="88"/>
      <c r="AT171" s="88"/>
      <c r="AU171" s="88"/>
      <c r="AV171" s="88"/>
      <c r="AW171" s="88"/>
      <c r="AX171" s="88"/>
      <c r="AY171" s="88"/>
      <c r="AZ171" s="88"/>
      <c r="BA171" s="88"/>
      <c r="BB171" s="88"/>
      <c r="BC171" s="88"/>
      <c r="BD171" s="88"/>
      <c r="BE171" s="88"/>
      <c r="BF171" s="88"/>
      <c r="BG171" s="88"/>
      <c r="BH171" s="88"/>
      <c r="BI171" s="88"/>
      <c r="BJ171" s="88"/>
      <c r="BK171" s="88"/>
      <c r="BL171" s="88"/>
    </row>
    <row r="172" spans="1:64" s="89" customFormat="1" ht="27" outlineLevel="1">
      <c r="A172" s="82" t="s">
        <v>314</v>
      </c>
      <c r="B172" s="65" t="s">
        <v>13</v>
      </c>
      <c r="C172" s="82" t="s">
        <v>69</v>
      </c>
      <c r="D172" s="83" t="s">
        <v>70</v>
      </c>
      <c r="E172" s="84" t="s">
        <v>22</v>
      </c>
      <c r="F172" s="86">
        <v>200</v>
      </c>
      <c r="G172" s="300"/>
      <c r="H172" s="34">
        <f t="shared" ref="H172" si="74">ROUND((G172*(1+$H$4)),2)</f>
        <v>0</v>
      </c>
      <c r="I172" s="34">
        <f>ROUND((F172*H172),2)</f>
        <v>0</v>
      </c>
      <c r="J172" s="85" t="e">
        <f t="shared" ref="J172:J178" si="75">(I172/$I$253)</f>
        <v>#DIV/0!</v>
      </c>
      <c r="K172" s="90"/>
    </row>
    <row r="173" spans="1:64" s="89" customFormat="1" ht="27" outlineLevel="1">
      <c r="A173" s="82" t="s">
        <v>315</v>
      </c>
      <c r="B173" s="65" t="s">
        <v>23</v>
      </c>
      <c r="C173" s="82">
        <v>97635</v>
      </c>
      <c r="D173" s="83" t="s">
        <v>101</v>
      </c>
      <c r="E173" s="84" t="s">
        <v>14</v>
      </c>
      <c r="F173" s="86">
        <v>500</v>
      </c>
      <c r="G173" s="300"/>
      <c r="H173" s="34">
        <f t="shared" ref="H173:H183" si="76">ROUND((G173*(1+$H$4)),2)</f>
        <v>0</v>
      </c>
      <c r="I173" s="34">
        <f t="shared" ref="I173:I183" si="77">ROUND((F173*H173),2)</f>
        <v>0</v>
      </c>
      <c r="J173" s="85" t="e">
        <f t="shared" si="75"/>
        <v>#DIV/0!</v>
      </c>
      <c r="K173" s="90"/>
    </row>
    <row r="174" spans="1:64" s="89" customFormat="1" ht="40.5" outlineLevel="1">
      <c r="A174" s="82" t="s">
        <v>316</v>
      </c>
      <c r="B174" s="65" t="s">
        <v>23</v>
      </c>
      <c r="C174" s="82">
        <v>94267</v>
      </c>
      <c r="D174" s="83" t="s">
        <v>225</v>
      </c>
      <c r="E174" s="84" t="s">
        <v>22</v>
      </c>
      <c r="F174" s="86">
        <v>200</v>
      </c>
      <c r="G174" s="300"/>
      <c r="H174" s="34">
        <f t="shared" ref="H174" si="78">ROUND((G174*(1+$H$4)),2)</f>
        <v>0</v>
      </c>
      <c r="I174" s="34">
        <f t="shared" ref="I174" si="79">ROUND((F174*H174),2)</f>
        <v>0</v>
      </c>
      <c r="J174" s="85" t="e">
        <f t="shared" si="75"/>
        <v>#DIV/0!</v>
      </c>
      <c r="K174" s="90"/>
    </row>
    <row r="175" spans="1:64" s="89" customFormat="1" ht="27" outlineLevel="1">
      <c r="A175" s="82" t="s">
        <v>317</v>
      </c>
      <c r="B175" s="65" t="s">
        <v>23</v>
      </c>
      <c r="C175" s="82">
        <v>97083</v>
      </c>
      <c r="D175" s="83" t="s">
        <v>102</v>
      </c>
      <c r="E175" s="84" t="s">
        <v>14</v>
      </c>
      <c r="F175" s="86">
        <v>500</v>
      </c>
      <c r="G175" s="300"/>
      <c r="H175" s="34">
        <f t="shared" si="76"/>
        <v>0</v>
      </c>
      <c r="I175" s="34">
        <f t="shared" si="77"/>
        <v>0</v>
      </c>
      <c r="J175" s="85" t="e">
        <f t="shared" si="75"/>
        <v>#DIV/0!</v>
      </c>
      <c r="K175" s="90"/>
    </row>
    <row r="176" spans="1:64" s="89" customFormat="1" ht="27" outlineLevel="1">
      <c r="A176" s="82" t="s">
        <v>318</v>
      </c>
      <c r="B176" s="156" t="s">
        <v>23</v>
      </c>
      <c r="C176" s="157">
        <v>96622</v>
      </c>
      <c r="D176" s="159" t="s">
        <v>103</v>
      </c>
      <c r="E176" s="160" t="s">
        <v>24</v>
      </c>
      <c r="F176" s="143">
        <v>25</v>
      </c>
      <c r="G176" s="300"/>
      <c r="H176" s="34">
        <f t="shared" si="76"/>
        <v>0</v>
      </c>
      <c r="I176" s="34">
        <f t="shared" si="77"/>
        <v>0</v>
      </c>
      <c r="J176" s="85" t="e">
        <f t="shared" si="75"/>
        <v>#DIV/0!</v>
      </c>
      <c r="K176" s="90"/>
    </row>
    <row r="177" spans="1:64" s="89" customFormat="1" ht="27" outlineLevel="1">
      <c r="A177" s="82" t="s">
        <v>319</v>
      </c>
      <c r="B177" s="65" t="s">
        <v>23</v>
      </c>
      <c r="C177" s="82">
        <v>94995</v>
      </c>
      <c r="D177" s="83" t="s">
        <v>222</v>
      </c>
      <c r="E177" s="84" t="s">
        <v>14</v>
      </c>
      <c r="F177" s="86">
        <v>500</v>
      </c>
      <c r="G177" s="300"/>
      <c r="H177" s="34">
        <f t="shared" si="76"/>
        <v>0</v>
      </c>
      <c r="I177" s="34">
        <f t="shared" si="77"/>
        <v>0</v>
      </c>
      <c r="J177" s="85" t="e">
        <f t="shared" si="75"/>
        <v>#DIV/0!</v>
      </c>
      <c r="K177" s="90"/>
    </row>
    <row r="178" spans="1:64" s="89" customFormat="1" ht="27" outlineLevel="1">
      <c r="A178" s="82" t="s">
        <v>320</v>
      </c>
      <c r="B178" s="65" t="s">
        <v>19</v>
      </c>
      <c r="C178" s="82" t="str">
        <f>Composições!C37</f>
        <v>COMP03</v>
      </c>
      <c r="D178" s="83" t="str">
        <f>Composições!D37</f>
        <v>CHUMBAMENTO DE PAVIMENTO DE LAJOTA EXISTENTE COM PAVIMENTO DE CONCRETO DA CICLOFAIXA</v>
      </c>
      <c r="E178" s="84" t="s">
        <v>14</v>
      </c>
      <c r="F178" s="86">
        <v>100</v>
      </c>
      <c r="G178" s="300"/>
      <c r="H178" s="34">
        <f t="shared" si="76"/>
        <v>0</v>
      </c>
      <c r="I178" s="34">
        <f t="shared" si="77"/>
        <v>0</v>
      </c>
      <c r="J178" s="85" t="e">
        <f t="shared" si="75"/>
        <v>#DIV/0!</v>
      </c>
      <c r="K178" s="90"/>
    </row>
    <row r="179" spans="1:64" s="89" customFormat="1" ht="13.5" outlineLevel="1">
      <c r="A179" s="232"/>
      <c r="B179" s="232"/>
      <c r="C179" s="232"/>
      <c r="D179" s="81" t="s">
        <v>226</v>
      </c>
      <c r="E179" s="232"/>
      <c r="F179" s="232"/>
      <c r="G179" s="232"/>
      <c r="H179" s="232"/>
      <c r="I179" s="232"/>
      <c r="J179" s="232"/>
      <c r="K179" s="87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  <c r="AM179" s="88"/>
      <c r="AN179" s="88"/>
      <c r="AO179" s="88"/>
      <c r="AP179" s="88"/>
      <c r="AQ179" s="88"/>
      <c r="AR179" s="88"/>
      <c r="AS179" s="88"/>
      <c r="AT179" s="88"/>
      <c r="AU179" s="88"/>
      <c r="AV179" s="88"/>
      <c r="AW179" s="88"/>
      <c r="AX179" s="88"/>
      <c r="AY179" s="88"/>
      <c r="AZ179" s="88"/>
      <c r="BA179" s="88"/>
      <c r="BB179" s="88"/>
      <c r="BC179" s="88"/>
      <c r="BD179" s="88"/>
      <c r="BE179" s="88"/>
      <c r="BF179" s="88"/>
      <c r="BG179" s="88"/>
      <c r="BH179" s="88"/>
      <c r="BI179" s="88"/>
      <c r="BJ179" s="88"/>
      <c r="BK179" s="88"/>
      <c r="BL179" s="88"/>
    </row>
    <row r="180" spans="1:64" s="89" customFormat="1" ht="27" outlineLevel="1">
      <c r="A180" s="82" t="s">
        <v>321</v>
      </c>
      <c r="B180" s="65" t="s">
        <v>13</v>
      </c>
      <c r="C180" s="82" t="s">
        <v>69</v>
      </c>
      <c r="D180" s="83" t="s">
        <v>70</v>
      </c>
      <c r="E180" s="84" t="s">
        <v>22</v>
      </c>
      <c r="F180" s="86">
        <v>100</v>
      </c>
      <c r="G180" s="300"/>
      <c r="H180" s="34">
        <f t="shared" ref="H180" si="80">ROUND((G180*(1+$H$4)),2)</f>
        <v>0</v>
      </c>
      <c r="I180" s="34">
        <f>ROUND((F180*H180),2)</f>
        <v>0</v>
      </c>
      <c r="J180" s="85" t="e">
        <f t="shared" ref="J180:J188" si="81">(I180/$I$253)</f>
        <v>#DIV/0!</v>
      </c>
      <c r="K180" s="90"/>
    </row>
    <row r="181" spans="1:64" s="89" customFormat="1" ht="13.5" outlineLevel="1">
      <c r="A181" s="82" t="s">
        <v>322</v>
      </c>
      <c r="B181" s="65" t="s">
        <v>13</v>
      </c>
      <c r="C181" s="82" t="s">
        <v>224</v>
      </c>
      <c r="D181" s="83" t="s">
        <v>223</v>
      </c>
      <c r="E181" s="84" t="s">
        <v>22</v>
      </c>
      <c r="F181" s="86">
        <v>104</v>
      </c>
      <c r="G181" s="300"/>
      <c r="H181" s="34">
        <f t="shared" ref="H181:H182" si="82">ROUND((G181*(1+$H$4)),2)</f>
        <v>0</v>
      </c>
      <c r="I181" s="34">
        <f t="shared" ref="I181:I182" si="83">ROUND((F181*H181),2)</f>
        <v>0</v>
      </c>
      <c r="J181" s="85" t="e">
        <f t="shared" si="81"/>
        <v>#DIV/0!</v>
      </c>
      <c r="K181" s="90"/>
    </row>
    <row r="182" spans="1:64" s="89" customFormat="1" ht="27" outlineLevel="1">
      <c r="A182" s="82" t="s">
        <v>323</v>
      </c>
      <c r="B182" s="65" t="s">
        <v>23</v>
      </c>
      <c r="C182" s="82">
        <v>97636</v>
      </c>
      <c r="D182" s="83" t="s">
        <v>221</v>
      </c>
      <c r="E182" s="84" t="s">
        <v>14</v>
      </c>
      <c r="F182" s="86">
        <v>250</v>
      </c>
      <c r="G182" s="300"/>
      <c r="H182" s="34">
        <f t="shared" si="82"/>
        <v>0</v>
      </c>
      <c r="I182" s="34">
        <f t="shared" si="83"/>
        <v>0</v>
      </c>
      <c r="J182" s="85" t="e">
        <f t="shared" si="81"/>
        <v>#DIV/0!</v>
      </c>
      <c r="K182" s="90"/>
    </row>
    <row r="183" spans="1:64" s="89" customFormat="1" ht="40.5" outlineLevel="1">
      <c r="A183" s="82" t="s">
        <v>324</v>
      </c>
      <c r="B183" s="65" t="s">
        <v>23</v>
      </c>
      <c r="C183" s="82">
        <v>94267</v>
      </c>
      <c r="D183" s="83" t="s">
        <v>229</v>
      </c>
      <c r="E183" s="84" t="s">
        <v>22</v>
      </c>
      <c r="F183" s="86">
        <v>80</v>
      </c>
      <c r="G183" s="300"/>
      <c r="H183" s="34">
        <f t="shared" si="76"/>
        <v>0</v>
      </c>
      <c r="I183" s="34">
        <f t="shared" si="77"/>
        <v>0</v>
      </c>
      <c r="J183" s="85" t="e">
        <f t="shared" si="81"/>
        <v>#DIV/0!</v>
      </c>
      <c r="K183" s="90"/>
    </row>
    <row r="184" spans="1:64" s="89" customFormat="1" ht="40.5" outlineLevel="1">
      <c r="A184" s="82" t="s">
        <v>325</v>
      </c>
      <c r="B184" s="65" t="s">
        <v>23</v>
      </c>
      <c r="C184" s="82">
        <v>94268</v>
      </c>
      <c r="D184" s="83" t="s">
        <v>432</v>
      </c>
      <c r="E184" s="84" t="s">
        <v>22</v>
      </c>
      <c r="F184" s="86">
        <v>20</v>
      </c>
      <c r="G184" s="300"/>
      <c r="H184" s="34">
        <f t="shared" ref="H184:H185" si="84">ROUND((G184*(1+$H$4)),2)</f>
        <v>0</v>
      </c>
      <c r="I184" s="34">
        <f t="shared" ref="I184:I185" si="85">ROUND((F184*H184),2)</f>
        <v>0</v>
      </c>
      <c r="J184" s="85" t="e">
        <f t="shared" si="81"/>
        <v>#DIV/0!</v>
      </c>
      <c r="K184" s="90"/>
    </row>
    <row r="185" spans="1:64" s="89" customFormat="1" ht="40.5" outlineLevel="1">
      <c r="A185" s="82" t="s">
        <v>326</v>
      </c>
      <c r="B185" s="65" t="s">
        <v>23</v>
      </c>
      <c r="C185" s="82">
        <v>94304</v>
      </c>
      <c r="D185" s="83" t="s">
        <v>234</v>
      </c>
      <c r="E185" s="84" t="s">
        <v>24</v>
      </c>
      <c r="F185" s="86">
        <v>100</v>
      </c>
      <c r="G185" s="300"/>
      <c r="H185" s="34">
        <f t="shared" si="84"/>
        <v>0</v>
      </c>
      <c r="I185" s="34">
        <f t="shared" si="85"/>
        <v>0</v>
      </c>
      <c r="J185" s="85" t="e">
        <f t="shared" si="81"/>
        <v>#DIV/0!</v>
      </c>
      <c r="K185" s="90"/>
    </row>
    <row r="186" spans="1:64" s="89" customFormat="1" ht="27" outlineLevel="1">
      <c r="A186" s="82" t="s">
        <v>327</v>
      </c>
      <c r="B186" s="65" t="s">
        <v>23</v>
      </c>
      <c r="C186" s="82">
        <v>97083</v>
      </c>
      <c r="D186" s="83" t="s">
        <v>102</v>
      </c>
      <c r="E186" s="84" t="s">
        <v>14</v>
      </c>
      <c r="F186" s="86">
        <v>250</v>
      </c>
      <c r="G186" s="300"/>
      <c r="H186" s="34">
        <f t="shared" ref="H186:H188" si="86">ROUND((G186*(1+$H$4)),2)</f>
        <v>0</v>
      </c>
      <c r="I186" s="34">
        <f t="shared" ref="I186:I188" si="87">ROUND((F186*H186),2)</f>
        <v>0</v>
      </c>
      <c r="J186" s="85" t="e">
        <f t="shared" si="81"/>
        <v>#DIV/0!</v>
      </c>
      <c r="K186" s="90"/>
    </row>
    <row r="187" spans="1:64" s="89" customFormat="1" ht="27" outlineLevel="1">
      <c r="A187" s="82" t="s">
        <v>328</v>
      </c>
      <c r="B187" s="156" t="s">
        <v>23</v>
      </c>
      <c r="C187" s="157">
        <v>96622</v>
      </c>
      <c r="D187" s="159" t="s">
        <v>103</v>
      </c>
      <c r="E187" s="160" t="s">
        <v>24</v>
      </c>
      <c r="F187" s="143">
        <v>25</v>
      </c>
      <c r="G187" s="300"/>
      <c r="H187" s="34">
        <f t="shared" si="86"/>
        <v>0</v>
      </c>
      <c r="I187" s="34">
        <f t="shared" si="87"/>
        <v>0</v>
      </c>
      <c r="J187" s="85" t="e">
        <f t="shared" si="81"/>
        <v>#DIV/0!</v>
      </c>
      <c r="K187" s="90"/>
    </row>
    <row r="188" spans="1:64" s="89" customFormat="1" ht="27" outlineLevel="1">
      <c r="A188" s="82" t="s">
        <v>329</v>
      </c>
      <c r="B188" s="65" t="s">
        <v>23</v>
      </c>
      <c r="C188" s="82">
        <v>94995</v>
      </c>
      <c r="D188" s="83" t="s">
        <v>222</v>
      </c>
      <c r="E188" s="84" t="s">
        <v>14</v>
      </c>
      <c r="F188" s="86">
        <v>250</v>
      </c>
      <c r="G188" s="300"/>
      <c r="H188" s="34">
        <f t="shared" si="86"/>
        <v>0</v>
      </c>
      <c r="I188" s="34">
        <f t="shared" si="87"/>
        <v>0</v>
      </c>
      <c r="J188" s="85" t="e">
        <f t="shared" si="81"/>
        <v>#DIV/0!</v>
      </c>
      <c r="K188" s="90"/>
    </row>
    <row r="189" spans="1:64" s="89" customFormat="1" ht="13.5" outlineLevel="1">
      <c r="A189" s="232"/>
      <c r="B189" s="232"/>
      <c r="C189" s="232"/>
      <c r="D189" s="81" t="s">
        <v>230</v>
      </c>
      <c r="E189" s="232"/>
      <c r="F189" s="232"/>
      <c r="G189" s="232"/>
      <c r="H189" s="232"/>
      <c r="I189" s="232"/>
      <c r="J189" s="232"/>
      <c r="K189" s="87"/>
      <c r="L189" s="88"/>
      <c r="M189" s="88"/>
      <c r="N189" s="88"/>
      <c r="O189" s="88"/>
      <c r="P189" s="88"/>
      <c r="Q189" s="88"/>
      <c r="R189" s="88"/>
      <c r="S189" s="88"/>
      <c r="T189" s="88"/>
      <c r="U189" s="88"/>
      <c r="V189" s="88"/>
      <c r="W189" s="88"/>
      <c r="X189" s="88"/>
      <c r="Y189" s="88"/>
      <c r="Z189" s="88"/>
      <c r="AA189" s="88"/>
      <c r="AB189" s="88"/>
      <c r="AC189" s="88"/>
      <c r="AD189" s="88"/>
      <c r="AE189" s="88"/>
      <c r="AF189" s="88"/>
      <c r="AG189" s="88"/>
      <c r="AH189" s="88"/>
      <c r="AI189" s="88"/>
      <c r="AJ189" s="88"/>
      <c r="AK189" s="88"/>
      <c r="AL189" s="88"/>
      <c r="AM189" s="88"/>
      <c r="AN189" s="88"/>
      <c r="AO189" s="88"/>
      <c r="AP189" s="88"/>
      <c r="AQ189" s="88"/>
      <c r="AR189" s="88"/>
      <c r="AS189" s="88"/>
      <c r="AT189" s="88"/>
      <c r="AU189" s="88"/>
      <c r="AV189" s="88"/>
      <c r="AW189" s="88"/>
      <c r="AX189" s="88"/>
      <c r="AY189" s="88"/>
      <c r="AZ189" s="88"/>
      <c r="BA189" s="88"/>
      <c r="BB189" s="88"/>
      <c r="BC189" s="88"/>
      <c r="BD189" s="88"/>
      <c r="BE189" s="88"/>
      <c r="BF189" s="88"/>
      <c r="BG189" s="88"/>
      <c r="BH189" s="88"/>
      <c r="BI189" s="88"/>
      <c r="BJ189" s="88"/>
      <c r="BK189" s="88"/>
      <c r="BL189" s="88"/>
    </row>
    <row r="190" spans="1:64" s="89" customFormat="1" ht="13.5" outlineLevel="1">
      <c r="A190" s="82" t="s">
        <v>330</v>
      </c>
      <c r="B190" s="65" t="s">
        <v>13</v>
      </c>
      <c r="C190" s="82" t="s">
        <v>77</v>
      </c>
      <c r="D190" s="83" t="s">
        <v>78</v>
      </c>
      <c r="E190" s="84" t="s">
        <v>14</v>
      </c>
      <c r="F190" s="86">
        <v>2115.5</v>
      </c>
      <c r="G190" s="300"/>
      <c r="H190" s="34">
        <f t="shared" ref="H190:H192" si="88">ROUND((G190*(1+$H$4)),2)</f>
        <v>0</v>
      </c>
      <c r="I190" s="34">
        <f t="shared" ref="I190:I191" si="89">ROUND((F190*H190),2)</f>
        <v>0</v>
      </c>
      <c r="J190" s="85" t="e">
        <f>(I190/$I$253)</f>
        <v>#DIV/0!</v>
      </c>
      <c r="K190" s="90"/>
    </row>
    <row r="191" spans="1:64" s="89" customFormat="1" ht="27" outlineLevel="1">
      <c r="A191" s="82" t="s">
        <v>331</v>
      </c>
      <c r="B191" s="65" t="s">
        <v>23</v>
      </c>
      <c r="C191" s="82">
        <v>102513</v>
      </c>
      <c r="D191" s="83" t="s">
        <v>123</v>
      </c>
      <c r="E191" s="84" t="s">
        <v>14</v>
      </c>
      <c r="F191" s="86">
        <v>200</v>
      </c>
      <c r="G191" s="300"/>
      <c r="H191" s="34">
        <f t="shared" si="88"/>
        <v>0</v>
      </c>
      <c r="I191" s="34">
        <f t="shared" si="89"/>
        <v>0</v>
      </c>
      <c r="J191" s="85" t="e">
        <f>(I191/$I$253)</f>
        <v>#DIV/0!</v>
      </c>
      <c r="K191" s="90"/>
    </row>
    <row r="192" spans="1:64" s="89" customFormat="1" ht="13.5" outlineLevel="1">
      <c r="A192" s="82" t="s">
        <v>332</v>
      </c>
      <c r="B192" s="65" t="s">
        <v>13</v>
      </c>
      <c r="C192" s="82" t="s">
        <v>92</v>
      </c>
      <c r="D192" s="83" t="s">
        <v>93</v>
      </c>
      <c r="E192" s="84" t="s">
        <v>17</v>
      </c>
      <c r="F192" s="86">
        <v>500</v>
      </c>
      <c r="G192" s="300"/>
      <c r="H192" s="34">
        <f t="shared" si="88"/>
        <v>0</v>
      </c>
      <c r="I192" s="34">
        <f>ROUND((F192*H192),2)</f>
        <v>0</v>
      </c>
      <c r="J192" s="85" t="e">
        <f>(I192/$I$253)</f>
        <v>#DIV/0!</v>
      </c>
      <c r="K192" s="90"/>
    </row>
    <row r="193" spans="1:64" s="71" customFormat="1" ht="15.95" customHeight="1">
      <c r="A193" s="66"/>
      <c r="B193" s="241"/>
      <c r="C193" s="235"/>
      <c r="D193" s="67"/>
      <c r="E193" s="236" t="s">
        <v>55</v>
      </c>
      <c r="F193" s="237"/>
      <c r="G193" s="237"/>
      <c r="H193" s="238"/>
      <c r="I193" s="68">
        <f>SUM(I172:I192)</f>
        <v>0</v>
      </c>
      <c r="J193" s="69" t="e">
        <f>SUM(J172:J192)</f>
        <v>#DIV/0!</v>
      </c>
    </row>
    <row r="194" spans="1:64" s="71" customFormat="1" ht="15.95" customHeight="1">
      <c r="A194" s="72" t="s">
        <v>293</v>
      </c>
      <c r="B194" s="233"/>
      <c r="C194" s="233"/>
      <c r="D194" s="73" t="s">
        <v>84</v>
      </c>
      <c r="E194" s="234"/>
      <c r="F194" s="234"/>
      <c r="G194" s="234"/>
      <c r="H194" s="234"/>
      <c r="I194" s="234"/>
      <c r="J194" s="234"/>
    </row>
    <row r="195" spans="1:64" s="89" customFormat="1" ht="13.5" outlineLevel="1">
      <c r="A195" s="232"/>
      <c r="B195" s="232"/>
      <c r="C195" s="232"/>
      <c r="D195" s="81" t="s">
        <v>119</v>
      </c>
      <c r="E195" s="232"/>
      <c r="F195" s="232"/>
      <c r="G195" s="232"/>
      <c r="H195" s="232"/>
      <c r="I195" s="232"/>
      <c r="J195" s="232"/>
      <c r="K195" s="87"/>
      <c r="L195" s="88"/>
      <c r="M195" s="88"/>
      <c r="N195" s="88"/>
      <c r="O195" s="88"/>
      <c r="P195" s="88"/>
      <c r="Q195" s="88"/>
      <c r="R195" s="88"/>
      <c r="S195" s="88"/>
      <c r="T195" s="88"/>
      <c r="U195" s="88"/>
      <c r="V195" s="88"/>
      <c r="W195" s="88"/>
      <c r="X195" s="88"/>
      <c r="Y195" s="88"/>
      <c r="Z195" s="88"/>
      <c r="AA195" s="88"/>
      <c r="AB195" s="88"/>
      <c r="AC195" s="88"/>
      <c r="AD195" s="88"/>
      <c r="AE195" s="88"/>
      <c r="AF195" s="88"/>
      <c r="AG195" s="88"/>
      <c r="AH195" s="88"/>
      <c r="AI195" s="88"/>
      <c r="AJ195" s="88"/>
      <c r="AK195" s="88"/>
      <c r="AL195" s="88"/>
      <c r="AM195" s="88"/>
      <c r="AN195" s="88"/>
      <c r="AO195" s="88"/>
      <c r="AP195" s="88"/>
      <c r="AQ195" s="88"/>
      <c r="AR195" s="88"/>
      <c r="AS195" s="88"/>
      <c r="AT195" s="88"/>
      <c r="AU195" s="88"/>
      <c r="AV195" s="88"/>
      <c r="AW195" s="88"/>
      <c r="AX195" s="88"/>
      <c r="AY195" s="88"/>
      <c r="AZ195" s="88"/>
      <c r="BA195" s="88"/>
      <c r="BB195" s="88"/>
      <c r="BC195" s="88"/>
      <c r="BD195" s="88"/>
      <c r="BE195" s="88"/>
      <c r="BF195" s="88"/>
      <c r="BG195" s="88"/>
      <c r="BH195" s="88"/>
      <c r="BI195" s="88"/>
      <c r="BJ195" s="88"/>
      <c r="BK195" s="88"/>
      <c r="BL195" s="88"/>
    </row>
    <row r="196" spans="1:64" s="89" customFormat="1" ht="13.5" outlineLevel="1">
      <c r="A196" s="82" t="s">
        <v>334</v>
      </c>
      <c r="B196" s="65" t="s">
        <v>23</v>
      </c>
      <c r="C196" s="82">
        <v>103946</v>
      </c>
      <c r="D196" s="83" t="s">
        <v>231</v>
      </c>
      <c r="E196" s="84" t="s">
        <v>14</v>
      </c>
      <c r="F196" s="86">
        <v>382.88</v>
      </c>
      <c r="G196" s="300"/>
      <c r="H196" s="34">
        <f t="shared" ref="H196:H197" si="90">ROUND((G196*(1+$H$4)),2)</f>
        <v>0</v>
      </c>
      <c r="I196" s="34">
        <f t="shared" ref="I196:I197" si="91">ROUND((F196*H196),2)</f>
        <v>0</v>
      </c>
      <c r="J196" s="85" t="e">
        <f>(I196/$I$253)</f>
        <v>#DIV/0!</v>
      </c>
      <c r="K196" s="90"/>
    </row>
    <row r="197" spans="1:64" s="164" customFormat="1" ht="27" outlineLevel="1">
      <c r="A197" s="82" t="s">
        <v>335</v>
      </c>
      <c r="B197" s="156" t="s">
        <v>23</v>
      </c>
      <c r="C197" s="157">
        <v>96622</v>
      </c>
      <c r="D197" s="159" t="s">
        <v>103</v>
      </c>
      <c r="E197" s="160" t="s">
        <v>24</v>
      </c>
      <c r="F197" s="143">
        <v>22.78</v>
      </c>
      <c r="G197" s="303"/>
      <c r="H197" s="161">
        <f t="shared" si="90"/>
        <v>0</v>
      </c>
      <c r="I197" s="161">
        <f t="shared" si="91"/>
        <v>0</v>
      </c>
      <c r="J197" s="162" t="e">
        <f>(I197/$I$253)</f>
        <v>#DIV/0!</v>
      </c>
      <c r="K197" s="163"/>
    </row>
    <row r="198" spans="1:64" s="89" customFormat="1" ht="13.5" outlineLevel="1">
      <c r="A198" s="232"/>
      <c r="B198" s="232"/>
      <c r="C198" s="232"/>
      <c r="D198" s="81" t="s">
        <v>85</v>
      </c>
      <c r="E198" s="232"/>
      <c r="F198" s="232"/>
      <c r="G198" s="232"/>
      <c r="H198" s="232"/>
      <c r="I198" s="232"/>
      <c r="J198" s="232"/>
      <c r="K198" s="87"/>
      <c r="L198" s="88"/>
      <c r="M198" s="88"/>
      <c r="N198" s="88"/>
      <c r="O198" s="88"/>
      <c r="P198" s="88"/>
      <c r="Q198" s="88"/>
      <c r="R198" s="88"/>
      <c r="S198" s="88"/>
      <c r="T198" s="88"/>
      <c r="U198" s="88"/>
      <c r="V198" s="88"/>
      <c r="W198" s="88"/>
      <c r="X198" s="88"/>
      <c r="Y198" s="88"/>
      <c r="Z198" s="88"/>
      <c r="AA198" s="88"/>
      <c r="AB198" s="88"/>
      <c r="AC198" s="88"/>
      <c r="AD198" s="88"/>
      <c r="AE198" s="88"/>
      <c r="AF198" s="88"/>
      <c r="AG198" s="88"/>
      <c r="AH198" s="88"/>
      <c r="AI198" s="88"/>
      <c r="AJ198" s="88"/>
      <c r="AK198" s="88"/>
      <c r="AL198" s="88"/>
      <c r="AM198" s="88"/>
      <c r="AN198" s="88"/>
      <c r="AO198" s="88"/>
      <c r="AP198" s="88"/>
      <c r="AQ198" s="88"/>
      <c r="AR198" s="88"/>
      <c r="AS198" s="88"/>
      <c r="AT198" s="88"/>
      <c r="AU198" s="88"/>
      <c r="AV198" s="88"/>
      <c r="AW198" s="88"/>
      <c r="AX198" s="88"/>
      <c r="AY198" s="88"/>
      <c r="AZ198" s="88"/>
      <c r="BA198" s="88"/>
      <c r="BB198" s="88"/>
      <c r="BC198" s="88"/>
      <c r="BD198" s="88"/>
      <c r="BE198" s="88"/>
      <c r="BF198" s="88"/>
      <c r="BG198" s="88"/>
      <c r="BH198" s="88"/>
      <c r="BI198" s="88"/>
      <c r="BJ198" s="88"/>
      <c r="BK198" s="88"/>
      <c r="BL198" s="88"/>
    </row>
    <row r="199" spans="1:64" s="89" customFormat="1" ht="13.5" outlineLevel="1">
      <c r="A199" s="82" t="s">
        <v>409</v>
      </c>
      <c r="B199" s="65" t="s">
        <v>16</v>
      </c>
      <c r="C199" s="82" t="s">
        <v>86</v>
      </c>
      <c r="D199" s="83" t="s">
        <v>87</v>
      </c>
      <c r="E199" s="84" t="s">
        <v>17</v>
      </c>
      <c r="F199" s="143">
        <v>10</v>
      </c>
      <c r="G199" s="300"/>
      <c r="H199" s="34">
        <f t="shared" ref="H199:H200" si="92">ROUND((G199*(1+$H$4)),2)</f>
        <v>0</v>
      </c>
      <c r="I199" s="34">
        <f t="shared" ref="I199" si="93">ROUND((F199*H199),2)</f>
        <v>0</v>
      </c>
      <c r="J199" s="85" t="e">
        <f>(I199/$I$253)</f>
        <v>#DIV/0!</v>
      </c>
      <c r="K199" s="90"/>
    </row>
    <row r="200" spans="1:64" s="89" customFormat="1" ht="13.5" outlineLevel="1">
      <c r="A200" s="82" t="s">
        <v>336</v>
      </c>
      <c r="B200" s="65" t="s">
        <v>16</v>
      </c>
      <c r="C200" s="82" t="s">
        <v>88</v>
      </c>
      <c r="D200" s="83" t="s">
        <v>89</v>
      </c>
      <c r="E200" s="84" t="s">
        <v>17</v>
      </c>
      <c r="F200" s="143">
        <v>20</v>
      </c>
      <c r="G200" s="300"/>
      <c r="H200" s="34">
        <f t="shared" si="92"/>
        <v>0</v>
      </c>
      <c r="I200" s="34">
        <f>ROUND((F200*H200),2)</f>
        <v>0</v>
      </c>
      <c r="J200" s="85" t="e">
        <f>(I200/$I$253)</f>
        <v>#DIV/0!</v>
      </c>
      <c r="K200" s="90"/>
    </row>
    <row r="201" spans="1:64" s="89" customFormat="1" ht="27" outlineLevel="1">
      <c r="A201" s="82" t="s">
        <v>337</v>
      </c>
      <c r="B201" s="65" t="s">
        <v>23</v>
      </c>
      <c r="C201" s="82">
        <v>102491</v>
      </c>
      <c r="D201" s="83" t="s">
        <v>104</v>
      </c>
      <c r="E201" s="84" t="s">
        <v>14</v>
      </c>
      <c r="F201" s="143">
        <v>81.2</v>
      </c>
      <c r="G201" s="300"/>
      <c r="H201" s="34">
        <f t="shared" ref="H201" si="94">ROUND((G201*(1+$H$4)),2)</f>
        <v>0</v>
      </c>
      <c r="I201" s="34">
        <f t="shared" ref="I201:I202" si="95">ROUND((F201*H201),2)</f>
        <v>0</v>
      </c>
      <c r="J201" s="85" t="e">
        <f>(I201/$I$253)</f>
        <v>#DIV/0!</v>
      </c>
      <c r="K201" s="90"/>
    </row>
    <row r="202" spans="1:64" s="89" customFormat="1" ht="27" outlineLevel="1">
      <c r="A202" s="82" t="s">
        <v>338</v>
      </c>
      <c r="B202" s="65" t="s">
        <v>23</v>
      </c>
      <c r="C202" s="82">
        <v>103310</v>
      </c>
      <c r="D202" s="83" t="s">
        <v>90</v>
      </c>
      <c r="E202" s="84" t="s">
        <v>17</v>
      </c>
      <c r="F202" s="143">
        <v>7</v>
      </c>
      <c r="G202" s="300"/>
      <c r="H202" s="34">
        <f t="shared" ref="H202" si="96">ROUND((G202*(1+$H$4)),2)</f>
        <v>0</v>
      </c>
      <c r="I202" s="34">
        <f t="shared" si="95"/>
        <v>0</v>
      </c>
      <c r="J202" s="85" t="e">
        <f>(I202/$I$253)</f>
        <v>#DIV/0!</v>
      </c>
      <c r="K202" s="90"/>
    </row>
    <row r="203" spans="1:64" s="70" customFormat="1" ht="15.95" customHeight="1">
      <c r="A203" s="66"/>
      <c r="B203" s="235"/>
      <c r="C203" s="235"/>
      <c r="D203" s="67"/>
      <c r="E203" s="236" t="s">
        <v>55</v>
      </c>
      <c r="F203" s="237"/>
      <c r="G203" s="237"/>
      <c r="H203" s="238"/>
      <c r="I203" s="68">
        <f>SUM(I196:I202)</f>
        <v>0</v>
      </c>
      <c r="J203" s="69" t="e">
        <f>SUM(J196:J202)</f>
        <v>#DIV/0!</v>
      </c>
    </row>
    <row r="204" spans="1:64" s="64" customFormat="1" ht="16.5" customHeight="1">
      <c r="A204" s="242" t="s">
        <v>294</v>
      </c>
      <c r="B204" s="242"/>
      <c r="C204" s="242"/>
      <c r="D204" s="242"/>
      <c r="E204" s="242"/>
      <c r="F204" s="242"/>
      <c r="G204" s="242"/>
      <c r="H204" s="242"/>
      <c r="I204" s="62">
        <f>SUM(I144+I158+I169+I193+I203)</f>
        <v>0</v>
      </c>
      <c r="J204" s="63" t="e">
        <f>SUM(J144+J158+J169+J193+J203)</f>
        <v>#DIV/0!</v>
      </c>
    </row>
    <row r="205" spans="1:64">
      <c r="A205" s="22"/>
      <c r="B205" s="23"/>
      <c r="C205" s="23"/>
      <c r="D205" s="21"/>
      <c r="E205" s="29"/>
      <c r="F205" s="8"/>
      <c r="G205" s="24"/>
      <c r="H205" s="24"/>
      <c r="I205" s="24"/>
    </row>
    <row r="206" spans="1:64" s="36" customFormat="1" ht="16.5" customHeight="1">
      <c r="A206" s="60" t="s">
        <v>21</v>
      </c>
      <c r="B206" s="239"/>
      <c r="C206" s="239"/>
      <c r="D206" s="61" t="s">
        <v>141</v>
      </c>
      <c r="E206" s="240"/>
      <c r="F206" s="240"/>
      <c r="G206" s="240"/>
      <c r="H206" s="240"/>
      <c r="I206" s="240"/>
      <c r="J206" s="240"/>
    </row>
    <row r="207" spans="1:64" s="89" customFormat="1" ht="13.5" outlineLevel="1">
      <c r="A207" s="232"/>
      <c r="B207" s="232"/>
      <c r="C207" s="232"/>
      <c r="D207" s="81" t="s">
        <v>363</v>
      </c>
      <c r="E207" s="232"/>
      <c r="F207" s="232"/>
      <c r="G207" s="232"/>
      <c r="H207" s="232"/>
      <c r="I207" s="232"/>
      <c r="J207" s="232"/>
      <c r="K207" s="87"/>
      <c r="L207" s="88"/>
      <c r="M207" s="88"/>
      <c r="N207" s="88"/>
      <c r="O207" s="88"/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/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/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/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/>
      <c r="BL207" s="88"/>
    </row>
    <row r="208" spans="1:64" s="89" customFormat="1" ht="27.75" customHeight="1" outlineLevel="1">
      <c r="A208" s="82" t="s">
        <v>374</v>
      </c>
      <c r="B208" s="156" t="s">
        <v>19</v>
      </c>
      <c r="C208" s="157" t="str">
        <f>Composições!C43</f>
        <v>COMP04</v>
      </c>
      <c r="D208" s="83" t="str">
        <f>Composições!D43</f>
        <v>PADRÃO DE ENTRADA COMPLETO CATEGORIA B1 - CONFORME CONCESSIONÁRIA - COM POSTE E LENTE - FORNECIMENTO E INSTALAÇÃO</v>
      </c>
      <c r="E208" s="84" t="s">
        <v>17</v>
      </c>
      <c r="F208" s="86">
        <v>3</v>
      </c>
      <c r="G208" s="300"/>
      <c r="H208" s="34">
        <f t="shared" ref="H208:H209" si="97">ROUND((G208*(1+$H$4)),2)</f>
        <v>0</v>
      </c>
      <c r="I208" s="34">
        <f>ROUND((F208*H208),2)</f>
        <v>0</v>
      </c>
      <c r="J208" s="85" t="e">
        <f>(I208/$I$253)</f>
        <v>#DIV/0!</v>
      </c>
      <c r="K208" s="90"/>
    </row>
    <row r="209" spans="1:64" s="88" customFormat="1" ht="27" customHeight="1" outlineLevel="1">
      <c r="A209" s="82" t="s">
        <v>375</v>
      </c>
      <c r="B209" s="156" t="s">
        <v>19</v>
      </c>
      <c r="C209" s="157" t="str">
        <f>Composições!C66</f>
        <v>COMP05</v>
      </c>
      <c r="D209" s="83" t="str">
        <f>Composições!D66</f>
        <v>PADRÃO DE ENTRADA COMPLETO PARA TRÊS MEDIÇÕES - CONFORME CONCESSIONÁRIA - FORNECIMENTO E INSTALAÇÃO</v>
      </c>
      <c r="E209" s="171" t="s">
        <v>17</v>
      </c>
      <c r="F209" s="86">
        <v>1</v>
      </c>
      <c r="G209" s="302"/>
      <c r="H209" s="172">
        <f t="shared" si="97"/>
        <v>0</v>
      </c>
      <c r="I209" s="172">
        <f>ROUND((F209*H209),2)</f>
        <v>0</v>
      </c>
      <c r="J209" s="85" t="e">
        <f>(I209/$I$253)</f>
        <v>#DIV/0!</v>
      </c>
      <c r="K209" s="176"/>
    </row>
    <row r="210" spans="1:64" s="89" customFormat="1" ht="13.5" outlineLevel="1">
      <c r="A210" s="232"/>
      <c r="B210" s="232"/>
      <c r="C210" s="232"/>
      <c r="D210" s="81" t="s">
        <v>367</v>
      </c>
      <c r="E210" s="232"/>
      <c r="F210" s="232"/>
      <c r="G210" s="232"/>
      <c r="H210" s="232"/>
      <c r="I210" s="232"/>
      <c r="J210" s="232"/>
      <c r="K210" s="87"/>
      <c r="L210" s="88"/>
      <c r="M210" s="88"/>
      <c r="N210" s="88"/>
      <c r="O210" s="88"/>
      <c r="P210" s="88"/>
      <c r="Q210" s="88"/>
      <c r="R210" s="88"/>
      <c r="S210" s="88"/>
      <c r="T210" s="88"/>
      <c r="U210" s="88"/>
      <c r="V210" s="88"/>
      <c r="W210" s="88"/>
      <c r="X210" s="88"/>
      <c r="Y210" s="88"/>
      <c r="Z210" s="88"/>
      <c r="AA210" s="88"/>
      <c r="AB210" s="88"/>
      <c r="AC210" s="88"/>
      <c r="AD210" s="88"/>
      <c r="AE210" s="88"/>
      <c r="AF210" s="88"/>
      <c r="AG210" s="88"/>
      <c r="AH210" s="88"/>
      <c r="AI210" s="88"/>
      <c r="AJ210" s="88"/>
      <c r="AK210" s="88"/>
      <c r="AL210" s="88"/>
      <c r="AM210" s="88"/>
      <c r="AN210" s="88"/>
      <c r="AO210" s="88"/>
      <c r="AP210" s="88"/>
      <c r="AQ210" s="88"/>
      <c r="AR210" s="88"/>
      <c r="AS210" s="88"/>
      <c r="AT210" s="88"/>
      <c r="AU210" s="88"/>
      <c r="AV210" s="88"/>
      <c r="AW210" s="88"/>
      <c r="AX210" s="88"/>
      <c r="AY210" s="88"/>
      <c r="AZ210" s="88"/>
      <c r="BA210" s="88"/>
      <c r="BB210" s="88"/>
      <c r="BC210" s="88"/>
      <c r="BD210" s="88"/>
      <c r="BE210" s="88"/>
      <c r="BF210" s="88"/>
      <c r="BG210" s="88"/>
      <c r="BH210" s="88"/>
      <c r="BI210" s="88"/>
      <c r="BJ210" s="88"/>
      <c r="BK210" s="88"/>
      <c r="BL210" s="88"/>
    </row>
    <row r="211" spans="1:64" s="89" customFormat="1" ht="13.5" outlineLevel="1">
      <c r="A211" s="82" t="s">
        <v>376</v>
      </c>
      <c r="B211" s="65" t="s">
        <v>13</v>
      </c>
      <c r="C211" s="82" t="s">
        <v>153</v>
      </c>
      <c r="D211" s="83" t="s">
        <v>172</v>
      </c>
      <c r="E211" s="84" t="s">
        <v>17</v>
      </c>
      <c r="F211" s="86">
        <v>7</v>
      </c>
      <c r="G211" s="300"/>
      <c r="H211" s="34">
        <f t="shared" ref="H211:H215" si="98">ROUND((G211*(1+$H$4)),2)</f>
        <v>0</v>
      </c>
      <c r="I211" s="34">
        <f>ROUND((F211*H211),2)</f>
        <v>0</v>
      </c>
      <c r="J211" s="85" t="e">
        <f>(I211/$I$253)</f>
        <v>#DIV/0!</v>
      </c>
      <c r="K211" s="90"/>
    </row>
    <row r="212" spans="1:64" s="89" customFormat="1" ht="13.5" outlineLevel="1">
      <c r="A212" s="82" t="s">
        <v>377</v>
      </c>
      <c r="B212" s="65" t="s">
        <v>13</v>
      </c>
      <c r="C212" s="82" t="s">
        <v>155</v>
      </c>
      <c r="D212" s="83" t="s">
        <v>174</v>
      </c>
      <c r="E212" s="84" t="s">
        <v>17</v>
      </c>
      <c r="F212" s="86">
        <v>41</v>
      </c>
      <c r="G212" s="300"/>
      <c r="H212" s="34">
        <f t="shared" si="98"/>
        <v>0</v>
      </c>
      <c r="I212" s="34">
        <f t="shared" ref="I212:I215" si="99">ROUND((F212*H212),2)</f>
        <v>0</v>
      </c>
      <c r="J212" s="85" t="e">
        <f>(I212/$I$253)</f>
        <v>#DIV/0!</v>
      </c>
      <c r="K212" s="90"/>
    </row>
    <row r="213" spans="1:64" s="89" customFormat="1" ht="13.5" outlineLevel="1">
      <c r="A213" s="82" t="s">
        <v>378</v>
      </c>
      <c r="B213" s="65" t="s">
        <v>13</v>
      </c>
      <c r="C213" s="82" t="s">
        <v>156</v>
      </c>
      <c r="D213" s="83" t="s">
        <v>175</v>
      </c>
      <c r="E213" s="84" t="s">
        <v>17</v>
      </c>
      <c r="F213" s="86">
        <v>41</v>
      </c>
      <c r="G213" s="300"/>
      <c r="H213" s="34">
        <f t="shared" si="98"/>
        <v>0</v>
      </c>
      <c r="I213" s="34">
        <f t="shared" si="99"/>
        <v>0</v>
      </c>
      <c r="J213" s="85" t="e">
        <f>(I213/$I$253)</f>
        <v>#DIV/0!</v>
      </c>
      <c r="K213" s="90"/>
    </row>
    <row r="214" spans="1:64" s="89" customFormat="1" ht="27" outlineLevel="1">
      <c r="A214" s="82" t="s">
        <v>379</v>
      </c>
      <c r="B214" s="65" t="s">
        <v>13</v>
      </c>
      <c r="C214" s="82" t="s">
        <v>157</v>
      </c>
      <c r="D214" s="83" t="s">
        <v>176</v>
      </c>
      <c r="E214" s="84" t="s">
        <v>17</v>
      </c>
      <c r="F214" s="86">
        <v>20</v>
      </c>
      <c r="G214" s="300"/>
      <c r="H214" s="34">
        <f t="shared" si="98"/>
        <v>0</v>
      </c>
      <c r="I214" s="34">
        <f t="shared" si="99"/>
        <v>0</v>
      </c>
      <c r="J214" s="85" t="e">
        <f>(I214/$I$253)</f>
        <v>#DIV/0!</v>
      </c>
      <c r="K214" s="90"/>
    </row>
    <row r="215" spans="1:64" s="89" customFormat="1" ht="13.5" outlineLevel="1">
      <c r="A215" s="82" t="s">
        <v>380</v>
      </c>
      <c r="B215" s="65" t="s">
        <v>13</v>
      </c>
      <c r="C215" s="82" t="s">
        <v>158</v>
      </c>
      <c r="D215" s="83" t="s">
        <v>177</v>
      </c>
      <c r="E215" s="84" t="s">
        <v>17</v>
      </c>
      <c r="F215" s="86">
        <v>8</v>
      </c>
      <c r="G215" s="300"/>
      <c r="H215" s="34">
        <f t="shared" si="98"/>
        <v>0</v>
      </c>
      <c r="I215" s="34">
        <f t="shared" si="99"/>
        <v>0</v>
      </c>
      <c r="J215" s="85" t="e">
        <f>(I215/$I$253)</f>
        <v>#DIV/0!</v>
      </c>
      <c r="K215" s="90"/>
    </row>
    <row r="216" spans="1:64" s="89" customFormat="1" ht="13.5" outlineLevel="1">
      <c r="A216" s="232"/>
      <c r="B216" s="232"/>
      <c r="C216" s="232"/>
      <c r="D216" s="81" t="s">
        <v>366</v>
      </c>
      <c r="E216" s="232"/>
      <c r="F216" s="232"/>
      <c r="G216" s="232"/>
      <c r="H216" s="232"/>
      <c r="I216" s="232"/>
      <c r="J216" s="232"/>
      <c r="K216" s="87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</row>
    <row r="217" spans="1:64" s="88" customFormat="1" ht="13.5" outlineLevel="1">
      <c r="A217" s="82" t="s">
        <v>381</v>
      </c>
      <c r="B217" s="65" t="s">
        <v>23</v>
      </c>
      <c r="C217" s="82">
        <v>96995</v>
      </c>
      <c r="D217" s="83" t="s">
        <v>190</v>
      </c>
      <c r="E217" s="171" t="s">
        <v>24</v>
      </c>
      <c r="F217" s="86">
        <v>510</v>
      </c>
      <c r="G217" s="302"/>
      <c r="H217" s="172">
        <f t="shared" ref="H217:H219" si="100">ROUND((G217*(1+$H$4)),2)</f>
        <v>0</v>
      </c>
      <c r="I217" s="172">
        <f>ROUND((F217*H217),2)</f>
        <v>0</v>
      </c>
      <c r="J217" s="85" t="e">
        <f>(I217/$I$253)</f>
        <v>#DIV/0!</v>
      </c>
      <c r="K217" s="176"/>
    </row>
    <row r="218" spans="1:64" s="88" customFormat="1" ht="13.5" outlineLevel="1">
      <c r="A218" s="82" t="s">
        <v>382</v>
      </c>
      <c r="B218" s="65" t="s">
        <v>13</v>
      </c>
      <c r="C218" s="82" t="s">
        <v>159</v>
      </c>
      <c r="D218" s="83" t="s">
        <v>178</v>
      </c>
      <c r="E218" s="171" t="s">
        <v>24</v>
      </c>
      <c r="F218" s="86">
        <v>41</v>
      </c>
      <c r="G218" s="302"/>
      <c r="H218" s="172">
        <f t="shared" si="100"/>
        <v>0</v>
      </c>
      <c r="I218" s="172">
        <f t="shared" ref="I218:I219" si="101">ROUND((F218*H218),2)</f>
        <v>0</v>
      </c>
      <c r="J218" s="85" t="e">
        <f>(I218/$I$253)</f>
        <v>#DIV/0!</v>
      </c>
      <c r="K218" s="176"/>
    </row>
    <row r="219" spans="1:64" s="88" customFormat="1" ht="27" outlineLevel="1">
      <c r="A219" s="82" t="s">
        <v>383</v>
      </c>
      <c r="B219" s="65" t="s">
        <v>23</v>
      </c>
      <c r="C219" s="82">
        <v>103670</v>
      </c>
      <c r="D219" s="83" t="s">
        <v>137</v>
      </c>
      <c r="E219" s="171" t="s">
        <v>24</v>
      </c>
      <c r="F219" s="86">
        <v>41</v>
      </c>
      <c r="G219" s="302"/>
      <c r="H219" s="172">
        <f t="shared" si="100"/>
        <v>0</v>
      </c>
      <c r="I219" s="172">
        <f t="shared" si="101"/>
        <v>0</v>
      </c>
      <c r="J219" s="85" t="e">
        <f>(I219/$I$253)</f>
        <v>#DIV/0!</v>
      </c>
      <c r="K219" s="176"/>
    </row>
    <row r="220" spans="1:64" s="89" customFormat="1" ht="13.5" outlineLevel="1">
      <c r="A220" s="232"/>
      <c r="B220" s="232"/>
      <c r="C220" s="232"/>
      <c r="D220" s="81" t="s">
        <v>452</v>
      </c>
      <c r="E220" s="232"/>
      <c r="F220" s="232"/>
      <c r="G220" s="232"/>
      <c r="H220" s="232"/>
      <c r="I220" s="232"/>
      <c r="J220" s="232"/>
      <c r="K220" s="87"/>
      <c r="L220" s="88"/>
      <c r="M220" s="88"/>
      <c r="N220" s="88"/>
      <c r="O220" s="88"/>
      <c r="P220" s="88"/>
      <c r="Q220" s="88"/>
      <c r="R220" s="88"/>
      <c r="S220" s="88"/>
      <c r="T220" s="88"/>
      <c r="U220" s="88"/>
      <c r="V220" s="88"/>
      <c r="W220" s="88"/>
      <c r="X220" s="88"/>
      <c r="Y220" s="88"/>
      <c r="Z220" s="88"/>
      <c r="AA220" s="88"/>
      <c r="AB220" s="88"/>
      <c r="AC220" s="88"/>
      <c r="AD220" s="88"/>
      <c r="AE220" s="88"/>
      <c r="AF220" s="88"/>
      <c r="AG220" s="88"/>
      <c r="AH220" s="88"/>
      <c r="AI220" s="88"/>
      <c r="AJ220" s="88"/>
      <c r="AK220" s="88"/>
      <c r="AL220" s="88"/>
      <c r="AM220" s="88"/>
      <c r="AN220" s="88"/>
      <c r="AO220" s="88"/>
      <c r="AP220" s="88"/>
      <c r="AQ220" s="88"/>
      <c r="AR220" s="88"/>
      <c r="AS220" s="88"/>
      <c r="AT220" s="88"/>
      <c r="AU220" s="88"/>
      <c r="AV220" s="88"/>
      <c r="AW220" s="88"/>
      <c r="AX220" s="88"/>
      <c r="AY220" s="88"/>
      <c r="AZ220" s="88"/>
      <c r="BA220" s="88"/>
      <c r="BB220" s="88"/>
      <c r="BC220" s="88"/>
      <c r="BD220" s="88"/>
      <c r="BE220" s="88"/>
      <c r="BF220" s="88"/>
      <c r="BG220" s="88"/>
      <c r="BH220" s="88"/>
      <c r="BI220" s="88"/>
      <c r="BJ220" s="88"/>
      <c r="BK220" s="88"/>
      <c r="BL220" s="88"/>
    </row>
    <row r="221" spans="1:64" s="89" customFormat="1" ht="13.5" outlineLevel="1">
      <c r="A221" s="82" t="s">
        <v>384</v>
      </c>
      <c r="B221" s="65" t="s">
        <v>13</v>
      </c>
      <c r="C221" s="65" t="s">
        <v>143</v>
      </c>
      <c r="D221" s="83" t="s">
        <v>160</v>
      </c>
      <c r="E221" s="84" t="s">
        <v>17</v>
      </c>
      <c r="F221" s="86">
        <v>6</v>
      </c>
      <c r="G221" s="300"/>
      <c r="H221" s="34">
        <f t="shared" ref="H221:H227" si="102">ROUND((G221*(1+$H$4)),2)</f>
        <v>0</v>
      </c>
      <c r="I221" s="34">
        <f>ROUND((F221*H221),2)</f>
        <v>0</v>
      </c>
      <c r="J221" s="85" t="e">
        <f>(I221/$I$253)</f>
        <v>#DIV/0!</v>
      </c>
      <c r="K221" s="90"/>
    </row>
    <row r="222" spans="1:64" s="89" customFormat="1" ht="13.5" outlineLevel="1">
      <c r="A222" s="82" t="s">
        <v>385</v>
      </c>
      <c r="B222" s="65" t="s">
        <v>13</v>
      </c>
      <c r="C222" s="65" t="s">
        <v>161</v>
      </c>
      <c r="D222" s="83" t="s">
        <v>162</v>
      </c>
      <c r="E222" s="84" t="s">
        <v>17</v>
      </c>
      <c r="F222" s="86">
        <v>8</v>
      </c>
      <c r="G222" s="300"/>
      <c r="H222" s="34">
        <f t="shared" si="102"/>
        <v>0</v>
      </c>
      <c r="I222" s="34">
        <f t="shared" ref="I222:I227" si="103">ROUND((F222*H222),2)</f>
        <v>0</v>
      </c>
      <c r="J222" s="85" t="e">
        <f>(I222/$I$253)</f>
        <v>#DIV/0!</v>
      </c>
      <c r="K222" s="90"/>
    </row>
    <row r="223" spans="1:64" s="89" customFormat="1" ht="13.5" outlineLevel="1">
      <c r="A223" s="82" t="s">
        <v>386</v>
      </c>
      <c r="B223" s="65" t="s">
        <v>13</v>
      </c>
      <c r="C223" s="65" t="s">
        <v>144</v>
      </c>
      <c r="D223" s="83" t="s">
        <v>163</v>
      </c>
      <c r="E223" s="84" t="s">
        <v>17</v>
      </c>
      <c r="F223" s="86">
        <v>90</v>
      </c>
      <c r="G223" s="300"/>
      <c r="H223" s="34">
        <f t="shared" si="102"/>
        <v>0</v>
      </c>
      <c r="I223" s="34">
        <f t="shared" si="103"/>
        <v>0</v>
      </c>
      <c r="J223" s="85" t="e">
        <f>(I223/$I$253)</f>
        <v>#DIV/0!</v>
      </c>
      <c r="K223" s="90"/>
    </row>
    <row r="224" spans="1:64" s="89" customFormat="1" ht="27" outlineLevel="1">
      <c r="A224" s="82" t="s">
        <v>387</v>
      </c>
      <c r="B224" s="65" t="s">
        <v>13</v>
      </c>
      <c r="C224" s="65" t="s">
        <v>145</v>
      </c>
      <c r="D224" s="83" t="s">
        <v>164</v>
      </c>
      <c r="E224" s="84" t="s">
        <v>17</v>
      </c>
      <c r="F224" s="86">
        <v>61</v>
      </c>
      <c r="G224" s="300"/>
      <c r="H224" s="34">
        <f t="shared" ref="H224" si="104">ROUND((G224*(1+$H$4)),2)</f>
        <v>0</v>
      </c>
      <c r="I224" s="34">
        <f t="shared" ref="I224" si="105">ROUND((F224*H224),2)</f>
        <v>0</v>
      </c>
      <c r="J224" s="85" t="e">
        <f>(I224/$I$253)</f>
        <v>#DIV/0!</v>
      </c>
      <c r="K224" s="90"/>
    </row>
    <row r="225" spans="1:64" s="89" customFormat="1" ht="13.5" outlineLevel="1">
      <c r="A225" s="232"/>
      <c r="B225" s="232"/>
      <c r="C225" s="232"/>
      <c r="D225" s="81" t="s">
        <v>365</v>
      </c>
      <c r="E225" s="232"/>
      <c r="F225" s="232"/>
      <c r="G225" s="232"/>
      <c r="H225" s="232"/>
      <c r="I225" s="232"/>
      <c r="J225" s="232"/>
      <c r="K225" s="87"/>
      <c r="L225" s="88"/>
      <c r="M225" s="88"/>
      <c r="N225" s="88"/>
      <c r="O225" s="88"/>
      <c r="P225" s="88"/>
      <c r="Q225" s="88"/>
      <c r="R225" s="88"/>
      <c r="S225" s="88"/>
      <c r="T225" s="88"/>
      <c r="U225" s="88"/>
      <c r="V225" s="88"/>
      <c r="W225" s="88"/>
      <c r="X225" s="88"/>
      <c r="Y225" s="88"/>
      <c r="Z225" s="88"/>
      <c r="AA225" s="88"/>
      <c r="AB225" s="88"/>
      <c r="AC225" s="88"/>
      <c r="AD225" s="88"/>
      <c r="AE225" s="88"/>
      <c r="AF225" s="88"/>
      <c r="AG225" s="88"/>
      <c r="AH225" s="88"/>
      <c r="AI225" s="88"/>
      <c r="AJ225" s="88"/>
      <c r="AK225" s="88"/>
      <c r="AL225" s="88"/>
      <c r="AM225" s="88"/>
      <c r="AN225" s="88"/>
      <c r="AO225" s="88"/>
      <c r="AP225" s="88"/>
      <c r="AQ225" s="88"/>
      <c r="AR225" s="88"/>
      <c r="AS225" s="88"/>
      <c r="AT225" s="88"/>
      <c r="AU225" s="88"/>
      <c r="AV225" s="88"/>
      <c r="AW225" s="88"/>
      <c r="AX225" s="88"/>
      <c r="AY225" s="88"/>
      <c r="AZ225" s="88"/>
      <c r="BA225" s="88"/>
      <c r="BB225" s="88"/>
      <c r="BC225" s="88"/>
      <c r="BD225" s="88"/>
      <c r="BE225" s="88"/>
      <c r="BF225" s="88"/>
      <c r="BG225" s="88"/>
      <c r="BH225" s="88"/>
      <c r="BI225" s="88"/>
      <c r="BJ225" s="88"/>
      <c r="BK225" s="88"/>
      <c r="BL225" s="88"/>
    </row>
    <row r="226" spans="1:64" s="89" customFormat="1" ht="27" outlineLevel="1">
      <c r="A226" s="82" t="s">
        <v>388</v>
      </c>
      <c r="B226" s="65" t="s">
        <v>23</v>
      </c>
      <c r="C226" s="65">
        <v>101659</v>
      </c>
      <c r="D226" s="83" t="s">
        <v>179</v>
      </c>
      <c r="E226" s="84" t="s">
        <v>17</v>
      </c>
      <c r="F226" s="86">
        <v>32</v>
      </c>
      <c r="G226" s="300"/>
      <c r="H226" s="34">
        <f t="shared" si="102"/>
        <v>0</v>
      </c>
      <c r="I226" s="34">
        <f>ROUND((F226*H226),2)</f>
        <v>0</v>
      </c>
      <c r="J226" s="85" t="e">
        <f t="shared" ref="J226:J235" si="106">(I226/$I$253)</f>
        <v>#DIV/0!</v>
      </c>
      <c r="K226" s="90"/>
    </row>
    <row r="227" spans="1:64" s="89" customFormat="1" ht="27" outlineLevel="1">
      <c r="A227" s="82" t="s">
        <v>389</v>
      </c>
      <c r="B227" s="65" t="s">
        <v>23</v>
      </c>
      <c r="C227" s="65">
        <v>101654</v>
      </c>
      <c r="D227" s="83" t="s">
        <v>339</v>
      </c>
      <c r="E227" s="84" t="s">
        <v>17</v>
      </c>
      <c r="F227" s="86">
        <v>241</v>
      </c>
      <c r="G227" s="300"/>
      <c r="H227" s="34">
        <f t="shared" si="102"/>
        <v>0</v>
      </c>
      <c r="I227" s="34">
        <f t="shared" si="103"/>
        <v>0</v>
      </c>
      <c r="J227" s="85" t="e">
        <f t="shared" si="106"/>
        <v>#DIV/0!</v>
      </c>
      <c r="K227" s="90"/>
    </row>
    <row r="228" spans="1:64" s="89" customFormat="1" ht="13.5" outlineLevel="1">
      <c r="A228" s="82" t="s">
        <v>390</v>
      </c>
      <c r="B228" s="65" t="s">
        <v>13</v>
      </c>
      <c r="C228" s="82" t="s">
        <v>146</v>
      </c>
      <c r="D228" s="83" t="s">
        <v>165</v>
      </c>
      <c r="E228" s="84" t="s">
        <v>17</v>
      </c>
      <c r="F228" s="86">
        <v>134</v>
      </c>
      <c r="G228" s="300"/>
      <c r="H228" s="34">
        <f t="shared" ref="H228:H250" si="107">ROUND((G228*(1+$H$4)),2)</f>
        <v>0</v>
      </c>
      <c r="I228" s="34">
        <f t="shared" ref="I228:I250" si="108">ROUND((F228*H228),2)</f>
        <v>0</v>
      </c>
      <c r="J228" s="85" t="e">
        <f t="shared" si="106"/>
        <v>#DIV/0!</v>
      </c>
      <c r="K228" s="90"/>
    </row>
    <row r="229" spans="1:64" s="89" customFormat="1" ht="27" outlineLevel="1">
      <c r="A229" s="82" t="s">
        <v>391</v>
      </c>
      <c r="B229" s="65" t="s">
        <v>13</v>
      </c>
      <c r="C229" s="222" t="s">
        <v>453</v>
      </c>
      <c r="D229" s="83" t="s">
        <v>454</v>
      </c>
      <c r="E229" s="84" t="s">
        <v>17</v>
      </c>
      <c r="F229" s="86">
        <v>134</v>
      </c>
      <c r="G229" s="300"/>
      <c r="H229" s="34">
        <f t="shared" ref="H229" si="109">ROUND((G229*(1+$H$4)),2)</f>
        <v>0</v>
      </c>
      <c r="I229" s="34">
        <f>ROUND((F229*H229),2)</f>
        <v>0</v>
      </c>
      <c r="J229" s="85" t="e">
        <f t="shared" ref="J229" si="110">(I229/$I$253)</f>
        <v>#DIV/0!</v>
      </c>
      <c r="K229" s="90"/>
    </row>
    <row r="230" spans="1:64" s="89" customFormat="1" ht="13.5" outlineLevel="1">
      <c r="A230" s="82" t="s">
        <v>392</v>
      </c>
      <c r="B230" s="65" t="s">
        <v>13</v>
      </c>
      <c r="C230" s="82" t="s">
        <v>147</v>
      </c>
      <c r="D230" s="83" t="s">
        <v>166</v>
      </c>
      <c r="E230" s="84" t="s">
        <v>17</v>
      </c>
      <c r="F230" s="86">
        <v>61</v>
      </c>
      <c r="G230" s="300"/>
      <c r="H230" s="34">
        <f t="shared" si="107"/>
        <v>0</v>
      </c>
      <c r="I230" s="34">
        <f t="shared" si="108"/>
        <v>0</v>
      </c>
      <c r="J230" s="85" t="e">
        <f t="shared" si="106"/>
        <v>#DIV/0!</v>
      </c>
      <c r="K230" s="90"/>
    </row>
    <row r="231" spans="1:64" s="89" customFormat="1" ht="13.5" outlineLevel="1">
      <c r="A231" s="82" t="s">
        <v>393</v>
      </c>
      <c r="B231" s="65" t="s">
        <v>13</v>
      </c>
      <c r="C231" s="82" t="s">
        <v>148</v>
      </c>
      <c r="D231" s="83" t="s">
        <v>167</v>
      </c>
      <c r="E231" s="84" t="s">
        <v>17</v>
      </c>
      <c r="F231" s="86">
        <v>90</v>
      </c>
      <c r="G231" s="300"/>
      <c r="H231" s="34">
        <f t="shared" si="107"/>
        <v>0</v>
      </c>
      <c r="I231" s="34">
        <f t="shared" si="108"/>
        <v>0</v>
      </c>
      <c r="J231" s="85" t="e">
        <f t="shared" si="106"/>
        <v>#DIV/0!</v>
      </c>
      <c r="K231" s="90"/>
    </row>
    <row r="232" spans="1:64" s="89" customFormat="1" ht="13.5" outlineLevel="1">
      <c r="A232" s="82" t="s">
        <v>394</v>
      </c>
      <c r="B232" s="65" t="s">
        <v>13</v>
      </c>
      <c r="C232" s="82" t="s">
        <v>149</v>
      </c>
      <c r="D232" s="83" t="s">
        <v>168</v>
      </c>
      <c r="E232" s="84" t="s">
        <v>17</v>
      </c>
      <c r="F232" s="86">
        <v>14</v>
      </c>
      <c r="G232" s="300"/>
      <c r="H232" s="34">
        <f t="shared" si="107"/>
        <v>0</v>
      </c>
      <c r="I232" s="34">
        <f t="shared" si="108"/>
        <v>0</v>
      </c>
      <c r="J232" s="85" t="e">
        <f t="shared" si="106"/>
        <v>#DIV/0!</v>
      </c>
      <c r="K232" s="90"/>
    </row>
    <row r="233" spans="1:64" s="89" customFormat="1" ht="13.5" outlineLevel="1">
      <c r="A233" s="82" t="s">
        <v>395</v>
      </c>
      <c r="B233" s="65" t="s">
        <v>13</v>
      </c>
      <c r="C233" s="82" t="s">
        <v>150</v>
      </c>
      <c r="D233" s="173" t="s">
        <v>169</v>
      </c>
      <c r="E233" s="84" t="s">
        <v>17</v>
      </c>
      <c r="F233" s="86">
        <v>12</v>
      </c>
      <c r="G233" s="300"/>
      <c r="H233" s="34">
        <f t="shared" si="107"/>
        <v>0</v>
      </c>
      <c r="I233" s="34">
        <f t="shared" si="108"/>
        <v>0</v>
      </c>
      <c r="J233" s="85" t="e">
        <f t="shared" si="106"/>
        <v>#DIV/0!</v>
      </c>
      <c r="K233" s="90"/>
    </row>
    <row r="234" spans="1:64" s="88" customFormat="1" ht="13.5" outlineLevel="1">
      <c r="A234" s="82" t="s">
        <v>396</v>
      </c>
      <c r="B234" s="65" t="s">
        <v>13</v>
      </c>
      <c r="C234" s="82" t="s">
        <v>152</v>
      </c>
      <c r="D234" s="83" t="s">
        <v>171</v>
      </c>
      <c r="E234" s="171" t="s">
        <v>17</v>
      </c>
      <c r="F234" s="86">
        <v>6</v>
      </c>
      <c r="G234" s="302"/>
      <c r="H234" s="172">
        <f t="shared" ref="H234:H235" si="111">ROUND((G234*(1+$H$4)),2)</f>
        <v>0</v>
      </c>
      <c r="I234" s="172">
        <f t="shared" ref="I234:I235" si="112">ROUND((F234*H234),2)</f>
        <v>0</v>
      </c>
      <c r="J234" s="85" t="e">
        <f t="shared" si="106"/>
        <v>#DIV/0!</v>
      </c>
      <c r="K234" s="176"/>
    </row>
    <row r="235" spans="1:64" s="88" customFormat="1" ht="13.5" outlineLevel="1">
      <c r="A235" s="82" t="s">
        <v>397</v>
      </c>
      <c r="B235" s="65" t="s">
        <v>23</v>
      </c>
      <c r="C235" s="82">
        <v>101903</v>
      </c>
      <c r="D235" s="83" t="s">
        <v>187</v>
      </c>
      <c r="E235" s="171" t="s">
        <v>17</v>
      </c>
      <c r="F235" s="86">
        <v>6</v>
      </c>
      <c r="G235" s="302"/>
      <c r="H235" s="172">
        <f t="shared" si="111"/>
        <v>0</v>
      </c>
      <c r="I235" s="172">
        <f t="shared" si="112"/>
        <v>0</v>
      </c>
      <c r="J235" s="85" t="e">
        <f t="shared" si="106"/>
        <v>#DIV/0!</v>
      </c>
      <c r="K235" s="176"/>
    </row>
    <row r="236" spans="1:64" s="89" customFormat="1" ht="13.5" outlineLevel="1">
      <c r="A236" s="232"/>
      <c r="B236" s="232"/>
      <c r="C236" s="232"/>
      <c r="D236" s="81" t="s">
        <v>450</v>
      </c>
      <c r="E236" s="232"/>
      <c r="F236" s="232"/>
      <c r="G236" s="232"/>
      <c r="H236" s="232"/>
      <c r="I236" s="232"/>
      <c r="J236" s="232"/>
      <c r="K236" s="87"/>
      <c r="L236" s="88"/>
      <c r="M236" s="88"/>
      <c r="N236" s="88"/>
      <c r="O236" s="88"/>
      <c r="P236" s="88"/>
      <c r="Q236" s="88"/>
      <c r="R236" s="88"/>
      <c r="S236" s="88"/>
      <c r="T236" s="88"/>
      <c r="U236" s="88"/>
      <c r="V236" s="88"/>
      <c r="W236" s="88"/>
      <c r="X236" s="88"/>
      <c r="Y236" s="88"/>
      <c r="Z236" s="88"/>
      <c r="AA236" s="88"/>
      <c r="AB236" s="88"/>
      <c r="AC236" s="88"/>
      <c r="AD236" s="88"/>
      <c r="AE236" s="88"/>
      <c r="AF236" s="88"/>
      <c r="AG236" s="88"/>
      <c r="AH236" s="88"/>
      <c r="AI236" s="88"/>
      <c r="AJ236" s="88"/>
      <c r="AK236" s="88"/>
      <c r="AL236" s="88"/>
      <c r="AM236" s="88"/>
      <c r="AN236" s="88"/>
      <c r="AO236" s="88"/>
      <c r="AP236" s="88"/>
      <c r="AQ236" s="88"/>
      <c r="AR236" s="88"/>
      <c r="AS236" s="88"/>
      <c r="AT236" s="88"/>
      <c r="AU236" s="88"/>
      <c r="AV236" s="88"/>
      <c r="AW236" s="88"/>
      <c r="AX236" s="88"/>
      <c r="AY236" s="88"/>
      <c r="AZ236" s="88"/>
      <c r="BA236" s="88"/>
      <c r="BB236" s="88"/>
      <c r="BC236" s="88"/>
      <c r="BD236" s="88"/>
      <c r="BE236" s="88"/>
      <c r="BF236" s="88"/>
      <c r="BG236" s="88"/>
      <c r="BH236" s="88"/>
      <c r="BI236" s="88"/>
      <c r="BJ236" s="88"/>
      <c r="BK236" s="88"/>
      <c r="BL236" s="88"/>
    </row>
    <row r="237" spans="1:64" s="89" customFormat="1" ht="40.5" outlineLevel="1">
      <c r="A237" s="82" t="s">
        <v>398</v>
      </c>
      <c r="B237" s="65" t="s">
        <v>23</v>
      </c>
      <c r="C237" s="82">
        <v>90106</v>
      </c>
      <c r="D237" s="83" t="s">
        <v>127</v>
      </c>
      <c r="E237" s="84" t="s">
        <v>24</v>
      </c>
      <c r="F237" s="86">
        <v>510</v>
      </c>
      <c r="G237" s="300"/>
      <c r="H237" s="34">
        <f t="shared" ref="H237" si="113">ROUND((G237*(1+$H$4)),2)</f>
        <v>0</v>
      </c>
      <c r="I237" s="34">
        <f>ROUND((F237*H237),2)</f>
        <v>0</v>
      </c>
      <c r="J237" s="85" t="e">
        <f>(I237/$I$253)</f>
        <v>#DIV/0!</v>
      </c>
      <c r="K237" s="90"/>
    </row>
    <row r="238" spans="1:64" s="89" customFormat="1" ht="13.5" outlineLevel="1">
      <c r="A238" s="82" t="s">
        <v>399</v>
      </c>
      <c r="B238" s="65" t="s">
        <v>13</v>
      </c>
      <c r="C238" s="82" t="s">
        <v>151</v>
      </c>
      <c r="D238" s="83" t="s">
        <v>170</v>
      </c>
      <c r="E238" s="84" t="s">
        <v>17</v>
      </c>
      <c r="F238" s="86">
        <v>4200</v>
      </c>
      <c r="G238" s="300"/>
      <c r="H238" s="34">
        <f t="shared" si="107"/>
        <v>0</v>
      </c>
      <c r="I238" s="34">
        <f t="shared" si="108"/>
        <v>0</v>
      </c>
      <c r="J238" s="85" t="e">
        <f>(I238/$I$253)</f>
        <v>#DIV/0!</v>
      </c>
      <c r="K238" s="90"/>
    </row>
    <row r="239" spans="1:64" s="88" customFormat="1" ht="27" outlineLevel="1">
      <c r="A239" s="82" t="s">
        <v>400</v>
      </c>
      <c r="B239" s="65" t="s">
        <v>23</v>
      </c>
      <c r="C239" s="82">
        <v>91872</v>
      </c>
      <c r="D239" s="83" t="s">
        <v>188</v>
      </c>
      <c r="E239" s="171" t="s">
        <v>22</v>
      </c>
      <c r="F239" s="86">
        <v>9</v>
      </c>
      <c r="G239" s="302"/>
      <c r="H239" s="172">
        <f t="shared" ref="H239:H241" si="114">ROUND((G239*(1+$H$4)),2)</f>
        <v>0</v>
      </c>
      <c r="I239" s="172">
        <f t="shared" ref="I239:I241" si="115">ROUND((F239*H239),2)</f>
        <v>0</v>
      </c>
      <c r="J239" s="85" t="e">
        <f>(I239/$I$253)</f>
        <v>#DIV/0!</v>
      </c>
      <c r="K239" s="176"/>
    </row>
    <row r="240" spans="1:64" s="88" customFormat="1" ht="27" outlineLevel="1">
      <c r="A240" s="82" t="s">
        <v>401</v>
      </c>
      <c r="B240" s="65" t="s">
        <v>23</v>
      </c>
      <c r="C240" s="82">
        <v>91870</v>
      </c>
      <c r="D240" s="83" t="s">
        <v>189</v>
      </c>
      <c r="E240" s="171" t="s">
        <v>22</v>
      </c>
      <c r="F240" s="86">
        <v>9</v>
      </c>
      <c r="G240" s="302"/>
      <c r="H240" s="172">
        <f t="shared" si="114"/>
        <v>0</v>
      </c>
      <c r="I240" s="172">
        <f t="shared" si="115"/>
        <v>0</v>
      </c>
      <c r="J240" s="85" t="e">
        <f>(I240/$I$253)</f>
        <v>#DIV/0!</v>
      </c>
      <c r="K240" s="176"/>
    </row>
    <row r="241" spans="1:64" s="88" customFormat="1" ht="13.5" outlineLevel="1">
      <c r="A241" s="82" t="s">
        <v>402</v>
      </c>
      <c r="B241" s="65" t="s">
        <v>13</v>
      </c>
      <c r="C241" s="82" t="s">
        <v>154</v>
      </c>
      <c r="D241" s="83" t="s">
        <v>173</v>
      </c>
      <c r="E241" s="171" t="s">
        <v>22</v>
      </c>
      <c r="F241" s="86">
        <v>9</v>
      </c>
      <c r="G241" s="302"/>
      <c r="H241" s="172">
        <f t="shared" si="114"/>
        <v>0</v>
      </c>
      <c r="I241" s="172">
        <f t="shared" si="115"/>
        <v>0</v>
      </c>
      <c r="J241" s="85" t="e">
        <f>(I241/$I$253)</f>
        <v>#DIV/0!</v>
      </c>
      <c r="K241" s="176"/>
    </row>
    <row r="242" spans="1:64" s="89" customFormat="1" ht="13.5" outlineLevel="1">
      <c r="A242" s="232"/>
      <c r="B242" s="232"/>
      <c r="C242" s="232"/>
      <c r="D242" s="81" t="s">
        <v>449</v>
      </c>
      <c r="E242" s="232"/>
      <c r="F242" s="232"/>
      <c r="G242" s="232"/>
      <c r="H242" s="232"/>
      <c r="I242" s="232"/>
      <c r="J242" s="232"/>
      <c r="K242" s="87"/>
      <c r="L242" s="88"/>
      <c r="M242" s="88"/>
      <c r="N242" s="88"/>
      <c r="O242" s="88"/>
      <c r="P242" s="88"/>
      <c r="Q242" s="88"/>
      <c r="R242" s="88"/>
      <c r="S242" s="88"/>
      <c r="T242" s="88"/>
      <c r="U242" s="88"/>
      <c r="V242" s="88"/>
      <c r="W242" s="88"/>
      <c r="X242" s="88"/>
      <c r="Y242" s="88"/>
      <c r="Z242" s="88"/>
      <c r="AA242" s="88"/>
      <c r="AB242" s="88"/>
      <c r="AC242" s="88"/>
      <c r="AD242" s="88"/>
      <c r="AE242" s="88"/>
      <c r="AF242" s="88"/>
      <c r="AG242" s="88"/>
      <c r="AH242" s="88"/>
      <c r="AI242" s="88"/>
      <c r="AJ242" s="88"/>
      <c r="AK242" s="88"/>
      <c r="AL242" s="88"/>
      <c r="AM242" s="88"/>
      <c r="AN242" s="88"/>
      <c r="AO242" s="88"/>
      <c r="AP242" s="88"/>
      <c r="AQ242" s="88"/>
      <c r="AR242" s="88"/>
      <c r="AS242" s="88"/>
      <c r="AT242" s="88"/>
      <c r="AU242" s="88"/>
      <c r="AV242" s="88"/>
      <c r="AW242" s="88"/>
      <c r="AX242" s="88"/>
      <c r="AY242" s="88"/>
      <c r="AZ242" s="88"/>
      <c r="BA242" s="88"/>
      <c r="BB242" s="88"/>
      <c r="BC242" s="88"/>
      <c r="BD242" s="88"/>
      <c r="BE242" s="88"/>
      <c r="BF242" s="88"/>
      <c r="BG242" s="88"/>
      <c r="BH242" s="88"/>
      <c r="BI242" s="88"/>
      <c r="BJ242" s="88"/>
      <c r="BK242" s="88"/>
      <c r="BL242" s="88"/>
    </row>
    <row r="243" spans="1:64" s="89" customFormat="1" ht="27" outlineLevel="1">
      <c r="A243" s="82" t="s">
        <v>403</v>
      </c>
      <c r="B243" s="65" t="s">
        <v>23</v>
      </c>
      <c r="C243" s="82">
        <v>97882</v>
      </c>
      <c r="D243" s="83" t="s">
        <v>180</v>
      </c>
      <c r="E243" s="84" t="s">
        <v>17</v>
      </c>
      <c r="F243" s="86">
        <v>320</v>
      </c>
      <c r="G243" s="300"/>
      <c r="H243" s="34">
        <f t="shared" ref="H243" si="116">ROUND((G243*(1+$H$4)),2)</f>
        <v>0</v>
      </c>
      <c r="I243" s="34">
        <f>ROUND((F243*H243),2)</f>
        <v>0</v>
      </c>
      <c r="J243" s="85" t="e">
        <f>(I243/$I$253)</f>
        <v>#DIV/0!</v>
      </c>
      <c r="K243" s="90"/>
    </row>
    <row r="244" spans="1:64" s="89" customFormat="1" ht="13.5" outlineLevel="1">
      <c r="A244" s="229"/>
      <c r="B244" s="230"/>
      <c r="C244" s="231"/>
      <c r="D244" s="81" t="s">
        <v>364</v>
      </c>
      <c r="E244" s="229"/>
      <c r="F244" s="230"/>
      <c r="G244" s="230"/>
      <c r="H244" s="230"/>
      <c r="I244" s="230"/>
      <c r="J244" s="231"/>
      <c r="K244" s="87"/>
      <c r="L244" s="88"/>
      <c r="M244" s="88"/>
      <c r="N244" s="88"/>
      <c r="O244" s="88"/>
      <c r="P244" s="88"/>
      <c r="Q244" s="88"/>
      <c r="R244" s="88"/>
      <c r="S244" s="88"/>
      <c r="T244" s="88"/>
      <c r="U244" s="88"/>
      <c r="V244" s="88"/>
      <c r="W244" s="88"/>
      <c r="X244" s="88"/>
      <c r="Y244" s="88"/>
      <c r="Z244" s="88"/>
      <c r="AA244" s="88"/>
      <c r="AB244" s="88"/>
      <c r="AC244" s="88"/>
      <c r="AD244" s="88"/>
      <c r="AE244" s="88"/>
      <c r="AF244" s="88"/>
      <c r="AG244" s="88"/>
      <c r="AH244" s="88"/>
      <c r="AI244" s="88"/>
      <c r="AJ244" s="88"/>
      <c r="AK244" s="88"/>
      <c r="AL244" s="88"/>
      <c r="AM244" s="88"/>
      <c r="AN244" s="88"/>
      <c r="AO244" s="88"/>
      <c r="AP244" s="88"/>
      <c r="AQ244" s="88"/>
      <c r="AR244" s="88"/>
      <c r="AS244" s="88"/>
      <c r="AT244" s="88"/>
      <c r="AU244" s="88"/>
      <c r="AV244" s="88"/>
      <c r="AW244" s="88"/>
      <c r="AX244" s="88"/>
      <c r="AY244" s="88"/>
      <c r="AZ244" s="88"/>
      <c r="BA244" s="88"/>
      <c r="BB244" s="88"/>
      <c r="BC244" s="88"/>
      <c r="BD244" s="88"/>
      <c r="BE244" s="88"/>
      <c r="BF244" s="88"/>
      <c r="BG244" s="88"/>
      <c r="BH244" s="88"/>
      <c r="BI244" s="88"/>
      <c r="BJ244" s="88"/>
      <c r="BK244" s="88"/>
      <c r="BL244" s="88"/>
    </row>
    <row r="245" spans="1:64" s="89" customFormat="1" ht="27" outlineLevel="1">
      <c r="A245" s="82" t="s">
        <v>404</v>
      </c>
      <c r="B245" s="65" t="s">
        <v>23</v>
      </c>
      <c r="C245" s="82">
        <v>91935</v>
      </c>
      <c r="D245" s="83" t="s">
        <v>181</v>
      </c>
      <c r="E245" s="84" t="s">
        <v>22</v>
      </c>
      <c r="F245" s="86">
        <v>2800</v>
      </c>
      <c r="G245" s="300"/>
      <c r="H245" s="34">
        <f t="shared" si="107"/>
        <v>0</v>
      </c>
      <c r="I245" s="34">
        <f>ROUND((F245*H245),2)</f>
        <v>0</v>
      </c>
      <c r="J245" s="85" t="e">
        <f t="shared" ref="J245:J250" si="117">(I245/$I$253)</f>
        <v>#DIV/0!</v>
      </c>
      <c r="K245" s="90"/>
    </row>
    <row r="246" spans="1:64" s="89" customFormat="1" ht="27" outlineLevel="1">
      <c r="A246" s="82" t="s">
        <v>405</v>
      </c>
      <c r="B246" s="65" t="s">
        <v>23</v>
      </c>
      <c r="C246" s="82">
        <v>91933</v>
      </c>
      <c r="D246" s="83" t="s">
        <v>182</v>
      </c>
      <c r="E246" s="84" t="s">
        <v>22</v>
      </c>
      <c r="F246" s="86">
        <v>300</v>
      </c>
      <c r="G246" s="300"/>
      <c r="H246" s="34">
        <f t="shared" si="107"/>
        <v>0</v>
      </c>
      <c r="I246" s="34">
        <f t="shared" si="108"/>
        <v>0</v>
      </c>
      <c r="J246" s="85" t="e">
        <f t="shared" si="117"/>
        <v>#DIV/0!</v>
      </c>
      <c r="K246" s="90"/>
    </row>
    <row r="247" spans="1:64" s="89" customFormat="1" ht="27" outlineLevel="1">
      <c r="A247" s="82" t="s">
        <v>406</v>
      </c>
      <c r="B247" s="65" t="s">
        <v>23</v>
      </c>
      <c r="C247" s="82">
        <v>91931</v>
      </c>
      <c r="D247" s="83" t="s">
        <v>183</v>
      </c>
      <c r="E247" s="84" t="s">
        <v>22</v>
      </c>
      <c r="F247" s="86">
        <v>500</v>
      </c>
      <c r="G247" s="300"/>
      <c r="H247" s="34">
        <f t="shared" si="107"/>
        <v>0</v>
      </c>
      <c r="I247" s="34">
        <f t="shared" si="108"/>
        <v>0</v>
      </c>
      <c r="J247" s="85" t="e">
        <f t="shared" si="117"/>
        <v>#DIV/0!</v>
      </c>
      <c r="K247" s="90"/>
    </row>
    <row r="248" spans="1:64" s="89" customFormat="1" ht="27" outlineLevel="1">
      <c r="A248" s="82" t="s">
        <v>407</v>
      </c>
      <c r="B248" s="65" t="s">
        <v>23</v>
      </c>
      <c r="C248" s="82">
        <v>91929</v>
      </c>
      <c r="D248" s="83" t="s">
        <v>184</v>
      </c>
      <c r="E248" s="84" t="s">
        <v>22</v>
      </c>
      <c r="F248" s="86">
        <v>8800</v>
      </c>
      <c r="G248" s="300"/>
      <c r="H248" s="34">
        <f t="shared" si="107"/>
        <v>0</v>
      </c>
      <c r="I248" s="34">
        <f t="shared" si="108"/>
        <v>0</v>
      </c>
      <c r="J248" s="85" t="e">
        <f t="shared" si="117"/>
        <v>#DIV/0!</v>
      </c>
      <c r="K248" s="90"/>
    </row>
    <row r="249" spans="1:64" s="89" customFormat="1" ht="27" outlineLevel="1">
      <c r="A249" s="82" t="s">
        <v>408</v>
      </c>
      <c r="B249" s="65" t="s">
        <v>23</v>
      </c>
      <c r="C249" s="82">
        <v>91927</v>
      </c>
      <c r="D249" s="83" t="s">
        <v>185</v>
      </c>
      <c r="E249" s="84" t="s">
        <v>22</v>
      </c>
      <c r="F249" s="86">
        <v>3000</v>
      </c>
      <c r="G249" s="300"/>
      <c r="H249" s="34">
        <f t="shared" si="107"/>
        <v>0</v>
      </c>
      <c r="I249" s="34">
        <f t="shared" si="108"/>
        <v>0</v>
      </c>
      <c r="J249" s="85" t="e">
        <f t="shared" si="117"/>
        <v>#DIV/0!</v>
      </c>
      <c r="K249" s="90"/>
    </row>
    <row r="250" spans="1:64" s="89" customFormat="1" ht="27" outlineLevel="1">
      <c r="A250" s="82" t="s">
        <v>455</v>
      </c>
      <c r="B250" s="65" t="s">
        <v>23</v>
      </c>
      <c r="C250" s="82">
        <v>91925</v>
      </c>
      <c r="D250" s="83" t="s">
        <v>186</v>
      </c>
      <c r="E250" s="84" t="s">
        <v>22</v>
      </c>
      <c r="F250" s="86">
        <v>3000</v>
      </c>
      <c r="G250" s="300"/>
      <c r="H250" s="34">
        <f t="shared" si="107"/>
        <v>0</v>
      </c>
      <c r="I250" s="34">
        <f t="shared" si="108"/>
        <v>0</v>
      </c>
      <c r="J250" s="85" t="e">
        <f t="shared" si="117"/>
        <v>#DIV/0!</v>
      </c>
      <c r="K250" s="90"/>
    </row>
    <row r="251" spans="1:64" s="64" customFormat="1" ht="16.5" customHeight="1">
      <c r="A251" s="242" t="s">
        <v>142</v>
      </c>
      <c r="B251" s="242"/>
      <c r="C251" s="242"/>
      <c r="D251" s="242"/>
      <c r="E251" s="242"/>
      <c r="F251" s="242"/>
      <c r="G251" s="242"/>
      <c r="H251" s="242"/>
      <c r="I251" s="62">
        <f>SUM(I208:I250)</f>
        <v>0</v>
      </c>
      <c r="J251" s="63" t="e">
        <f>SUM(J208:J250)</f>
        <v>#DIV/0!</v>
      </c>
    </row>
    <row r="252" spans="1:64">
      <c r="A252" s="22"/>
      <c r="B252" s="23"/>
      <c r="C252" s="23"/>
      <c r="D252" s="21"/>
      <c r="E252" s="29"/>
      <c r="F252" s="8"/>
      <c r="G252" s="24"/>
      <c r="H252" s="24"/>
      <c r="I252" s="24"/>
    </row>
    <row r="253" spans="1:64" s="36" customFormat="1" ht="20.100000000000001" customHeight="1">
      <c r="A253" s="244" t="s">
        <v>28</v>
      </c>
      <c r="B253" s="245"/>
      <c r="C253" s="245"/>
      <c r="D253" s="245"/>
      <c r="E253" s="245"/>
      <c r="F253" s="245"/>
      <c r="G253" s="245"/>
      <c r="H253" s="246"/>
      <c r="I253" s="74">
        <f>(I16+I135+I204+I251)</f>
        <v>0</v>
      </c>
      <c r="J253" s="75" t="e">
        <f>(J16+J135+J204+J251)</f>
        <v>#DIV/0!</v>
      </c>
    </row>
    <row r="254" spans="1:64">
      <c r="A254" s="22"/>
      <c r="B254" s="23"/>
      <c r="C254" s="23"/>
      <c r="D254" s="21"/>
      <c r="E254" s="29"/>
      <c r="F254" s="8"/>
      <c r="G254" s="24"/>
      <c r="H254" s="24"/>
      <c r="I254" s="24"/>
    </row>
    <row r="255" spans="1:64" s="89" customFormat="1" ht="21" customHeight="1">
      <c r="A255" s="250" t="s">
        <v>440</v>
      </c>
      <c r="B255" s="250"/>
      <c r="C255" s="251" t="s">
        <v>442</v>
      </c>
      <c r="D255" s="251"/>
      <c r="E255" s="251"/>
      <c r="F255" s="251"/>
      <c r="G255" s="251"/>
      <c r="H255" s="251"/>
      <c r="I255" s="251"/>
      <c r="J255" s="252"/>
    </row>
    <row r="256" spans="1:64" s="89" customFormat="1" ht="35.25" customHeight="1">
      <c r="A256" s="250"/>
      <c r="B256" s="250"/>
      <c r="C256" s="253" t="s">
        <v>448</v>
      </c>
      <c r="D256" s="253"/>
      <c r="E256" s="253"/>
      <c r="F256" s="253"/>
      <c r="G256" s="253"/>
      <c r="H256" s="253"/>
      <c r="I256" s="253"/>
      <c r="J256" s="254"/>
    </row>
    <row r="257" spans="1:10" s="89" customFormat="1" ht="21" customHeight="1">
      <c r="A257" s="250"/>
      <c r="B257" s="250"/>
      <c r="C257" s="255" t="s">
        <v>441</v>
      </c>
      <c r="D257" s="255"/>
      <c r="E257" s="255"/>
      <c r="F257" s="255"/>
      <c r="G257" s="255"/>
      <c r="H257" s="255"/>
      <c r="I257" s="255"/>
      <c r="J257" s="256"/>
    </row>
    <row r="258" spans="1:10">
      <c r="A258" s="48"/>
      <c r="C258" s="165"/>
      <c r="D258" s="166"/>
      <c r="E258" s="167"/>
      <c r="G258" s="168"/>
      <c r="H258" s="168"/>
      <c r="I258" s="168"/>
    </row>
    <row r="259" spans="1:10">
      <c r="I259" s="17"/>
    </row>
    <row r="260" spans="1:10">
      <c r="I260" s="17"/>
    </row>
    <row r="261" spans="1:10">
      <c r="I261" s="17"/>
    </row>
    <row r="262" spans="1:10">
      <c r="I262" s="17"/>
    </row>
    <row r="263" spans="1:10">
      <c r="D263" s="9"/>
      <c r="I263" s="17"/>
    </row>
    <row r="264" spans="1:10">
      <c r="D264" s="15"/>
      <c r="I264" s="17"/>
    </row>
    <row r="265" spans="1:10">
      <c r="I265" s="17"/>
    </row>
    <row r="266" spans="1:10">
      <c r="I266" s="17"/>
    </row>
    <row r="267" spans="1:10">
      <c r="I267" s="17"/>
    </row>
    <row r="268" spans="1:10">
      <c r="I268" s="17"/>
    </row>
    <row r="269" spans="1:10">
      <c r="I269" s="17"/>
    </row>
    <row r="270" spans="1:10">
      <c r="I270" s="17"/>
    </row>
    <row r="271" spans="1:10">
      <c r="I271" s="17"/>
    </row>
    <row r="272" spans="1:10">
      <c r="I272" s="17"/>
    </row>
    <row r="273" spans="9:9">
      <c r="I273" s="17"/>
    </row>
    <row r="274" spans="9:9">
      <c r="I274" s="17"/>
    </row>
    <row r="275" spans="9:9">
      <c r="I275" s="17"/>
    </row>
    <row r="276" spans="9:9">
      <c r="I276" s="17"/>
    </row>
    <row r="277" spans="9:9">
      <c r="I277" s="17"/>
    </row>
    <row r="278" spans="9:9">
      <c r="I278" s="17"/>
    </row>
    <row r="279" spans="9:9">
      <c r="I279" s="17"/>
    </row>
    <row r="280" spans="9:9">
      <c r="I280" s="17"/>
    </row>
    <row r="281" spans="9:9">
      <c r="I281" s="17"/>
    </row>
    <row r="282" spans="9:9">
      <c r="I282" s="17"/>
    </row>
    <row r="283" spans="9:9">
      <c r="I283" s="17"/>
    </row>
    <row r="284" spans="9:9">
      <c r="I284" s="17"/>
    </row>
    <row r="285" spans="9:9">
      <c r="I285" s="17"/>
    </row>
    <row r="286" spans="9:9">
      <c r="I286" s="17"/>
    </row>
    <row r="287" spans="9:9">
      <c r="I287" s="17"/>
    </row>
    <row r="288" spans="9:9">
      <c r="I288" s="17"/>
    </row>
    <row r="289" spans="9:9">
      <c r="I289" s="17"/>
    </row>
    <row r="290" spans="9:9">
      <c r="I290" s="17"/>
    </row>
    <row r="291" spans="9:9">
      <c r="I291" s="17"/>
    </row>
    <row r="292" spans="9:9">
      <c r="I292" s="17"/>
    </row>
    <row r="293" spans="9:9">
      <c r="I293" s="17"/>
    </row>
    <row r="294" spans="9:9">
      <c r="I294" s="17"/>
    </row>
    <row r="295" spans="9:9">
      <c r="I295" s="17"/>
    </row>
    <row r="296" spans="9:9">
      <c r="I296" s="17"/>
    </row>
    <row r="297" spans="9:9">
      <c r="I297" s="17"/>
    </row>
    <row r="298" spans="9:9">
      <c r="I298" s="17"/>
    </row>
    <row r="299" spans="9:9">
      <c r="I299" s="17"/>
    </row>
    <row r="300" spans="9:9">
      <c r="I300" s="17"/>
    </row>
    <row r="301" spans="9:9">
      <c r="I301" s="17"/>
    </row>
    <row r="302" spans="9:9">
      <c r="I302" s="17"/>
    </row>
    <row r="303" spans="9:9">
      <c r="I303" s="17"/>
    </row>
    <row r="304" spans="9:9">
      <c r="I304" s="17"/>
    </row>
    <row r="305" spans="9:9">
      <c r="I305" s="17"/>
    </row>
    <row r="306" spans="9:9">
      <c r="I306" s="17"/>
    </row>
    <row r="307" spans="9:9">
      <c r="I307" s="17"/>
    </row>
    <row r="308" spans="9:9">
      <c r="I308" s="17"/>
    </row>
    <row r="309" spans="9:9">
      <c r="I309" s="17"/>
    </row>
    <row r="310" spans="9:9">
      <c r="I310" s="17"/>
    </row>
    <row r="311" spans="9:9">
      <c r="I311" s="17"/>
    </row>
    <row r="312" spans="9:9">
      <c r="I312" s="17"/>
    </row>
    <row r="313" spans="9:9">
      <c r="I313" s="17"/>
    </row>
    <row r="314" spans="9:9">
      <c r="I314" s="17"/>
    </row>
    <row r="315" spans="9:9">
      <c r="I315" s="17"/>
    </row>
    <row r="316" spans="9:9">
      <c r="I316" s="17"/>
    </row>
    <row r="317" spans="9:9">
      <c r="I317" s="17"/>
    </row>
    <row r="318" spans="9:9">
      <c r="I318" s="17"/>
    </row>
    <row r="319" spans="9:9">
      <c r="I319" s="17"/>
    </row>
    <row r="320" spans="9:9">
      <c r="I320" s="17"/>
    </row>
    <row r="321" spans="9:9">
      <c r="I321" s="17"/>
    </row>
    <row r="322" spans="9:9">
      <c r="I322" s="17"/>
    </row>
    <row r="323" spans="9:9">
      <c r="I323" s="17"/>
    </row>
    <row r="324" spans="9:9">
      <c r="I324" s="17"/>
    </row>
    <row r="325" spans="9:9">
      <c r="I325" s="17"/>
    </row>
    <row r="326" spans="9:9">
      <c r="I326" s="17"/>
    </row>
    <row r="327" spans="9:9">
      <c r="I327" s="17"/>
    </row>
    <row r="328" spans="9:9">
      <c r="I328" s="17"/>
    </row>
    <row r="329" spans="9:9">
      <c r="I329" s="17"/>
    </row>
    <row r="330" spans="9:9">
      <c r="I330" s="17"/>
    </row>
    <row r="331" spans="9:9">
      <c r="I331" s="17"/>
    </row>
    <row r="332" spans="9:9">
      <c r="I332" s="17"/>
    </row>
    <row r="333" spans="9:9">
      <c r="I333" s="17"/>
    </row>
    <row r="334" spans="9:9">
      <c r="I334" s="17"/>
    </row>
    <row r="335" spans="9:9">
      <c r="I335" s="17"/>
    </row>
    <row r="336" spans="9:9">
      <c r="I336" s="17"/>
    </row>
    <row r="337" spans="9:9">
      <c r="I337" s="17"/>
    </row>
    <row r="338" spans="9:9">
      <c r="I338" s="17"/>
    </row>
    <row r="339" spans="9:9">
      <c r="I339" s="17"/>
    </row>
    <row r="340" spans="9:9">
      <c r="I340" s="17"/>
    </row>
    <row r="341" spans="9:9">
      <c r="I341" s="17"/>
    </row>
    <row r="342" spans="9:9">
      <c r="I342" s="17"/>
    </row>
    <row r="343" spans="9:9">
      <c r="I343" s="17"/>
    </row>
    <row r="344" spans="9:9">
      <c r="I344" s="17"/>
    </row>
    <row r="345" spans="9:9">
      <c r="I345" s="17"/>
    </row>
    <row r="346" spans="9:9">
      <c r="I346" s="17"/>
    </row>
    <row r="347" spans="9:9">
      <c r="I347" s="17"/>
    </row>
    <row r="348" spans="9:9">
      <c r="I348" s="17"/>
    </row>
    <row r="349" spans="9:9">
      <c r="I349" s="17"/>
    </row>
    <row r="350" spans="9:9">
      <c r="I350" s="17"/>
    </row>
    <row r="351" spans="9:9">
      <c r="I351" s="17"/>
    </row>
    <row r="352" spans="9:9">
      <c r="I352" s="17"/>
    </row>
    <row r="353" spans="9:9">
      <c r="I353" s="17"/>
    </row>
    <row r="354" spans="9:9">
      <c r="I354" s="17"/>
    </row>
    <row r="355" spans="9:9">
      <c r="I355" s="17"/>
    </row>
    <row r="356" spans="9:9">
      <c r="I356" s="17"/>
    </row>
    <row r="357" spans="9:9">
      <c r="I357" s="17"/>
    </row>
    <row r="358" spans="9:9">
      <c r="I358" s="17"/>
    </row>
    <row r="359" spans="9:9">
      <c r="I359" s="17"/>
    </row>
    <row r="360" spans="9:9">
      <c r="I360" s="17"/>
    </row>
    <row r="361" spans="9:9">
      <c r="I361" s="17"/>
    </row>
    <row r="362" spans="9:9">
      <c r="I362" s="17"/>
    </row>
    <row r="363" spans="9:9">
      <c r="I363" s="17"/>
    </row>
    <row r="364" spans="9:9">
      <c r="I364" s="17"/>
    </row>
    <row r="365" spans="9:9">
      <c r="I365" s="17"/>
    </row>
    <row r="366" spans="9:9">
      <c r="I366" s="17"/>
    </row>
    <row r="367" spans="9:9">
      <c r="I367" s="17"/>
    </row>
    <row r="368" spans="9:9">
      <c r="I368" s="17"/>
    </row>
    <row r="369" spans="9:9">
      <c r="I369" s="17"/>
    </row>
    <row r="370" spans="9:9">
      <c r="I370" s="17"/>
    </row>
    <row r="371" spans="9:9">
      <c r="I371" s="17"/>
    </row>
    <row r="372" spans="9:9">
      <c r="I372" s="17"/>
    </row>
    <row r="373" spans="9:9">
      <c r="I373" s="17"/>
    </row>
    <row r="374" spans="9:9">
      <c r="I374" s="17"/>
    </row>
    <row r="375" spans="9:9">
      <c r="I375" s="17"/>
    </row>
    <row r="376" spans="9:9">
      <c r="I376" s="17"/>
    </row>
    <row r="377" spans="9:9">
      <c r="I377" s="17"/>
    </row>
    <row r="378" spans="9:9">
      <c r="I378" s="17"/>
    </row>
    <row r="379" spans="9:9">
      <c r="I379" s="17"/>
    </row>
    <row r="380" spans="9:9">
      <c r="I380" s="17"/>
    </row>
    <row r="381" spans="9:9">
      <c r="I381" s="17"/>
    </row>
    <row r="382" spans="9:9">
      <c r="I382" s="17"/>
    </row>
    <row r="383" spans="9:9">
      <c r="I383" s="17"/>
    </row>
    <row r="384" spans="9:9">
      <c r="I384" s="17"/>
    </row>
    <row r="385" spans="9:9">
      <c r="I385" s="17"/>
    </row>
    <row r="386" spans="9:9">
      <c r="I386" s="17"/>
    </row>
    <row r="387" spans="9:9">
      <c r="I387" s="17"/>
    </row>
    <row r="388" spans="9:9">
      <c r="I388" s="17"/>
    </row>
    <row r="389" spans="9:9">
      <c r="I389" s="17"/>
    </row>
    <row r="390" spans="9:9">
      <c r="I390" s="17"/>
    </row>
    <row r="391" spans="9:9">
      <c r="I391" s="17"/>
    </row>
    <row r="392" spans="9:9">
      <c r="I392" s="17"/>
    </row>
    <row r="393" spans="9:9">
      <c r="I393" s="17"/>
    </row>
    <row r="394" spans="9:9">
      <c r="I394" s="17"/>
    </row>
    <row r="395" spans="9:9">
      <c r="I395" s="17"/>
    </row>
    <row r="396" spans="9:9">
      <c r="I396" s="17"/>
    </row>
    <row r="397" spans="9:9">
      <c r="I397" s="17"/>
    </row>
    <row r="398" spans="9:9">
      <c r="I398" s="17"/>
    </row>
    <row r="399" spans="9:9">
      <c r="I399" s="17"/>
    </row>
    <row r="400" spans="9:9">
      <c r="I400" s="17"/>
    </row>
    <row r="401" spans="9:9">
      <c r="I401" s="17"/>
    </row>
    <row r="402" spans="9:9">
      <c r="I402" s="17"/>
    </row>
    <row r="403" spans="9:9">
      <c r="I403" s="17"/>
    </row>
    <row r="404" spans="9:9">
      <c r="I404" s="17"/>
    </row>
    <row r="405" spans="9:9">
      <c r="I405" s="17"/>
    </row>
    <row r="406" spans="9:9">
      <c r="I406" s="17"/>
    </row>
    <row r="407" spans="9:9">
      <c r="I407" s="17"/>
    </row>
    <row r="408" spans="9:9">
      <c r="I408" s="17"/>
    </row>
    <row r="409" spans="9:9">
      <c r="I409" s="17"/>
    </row>
    <row r="410" spans="9:9">
      <c r="I410" s="17"/>
    </row>
    <row r="411" spans="9:9">
      <c r="I411" s="17"/>
    </row>
    <row r="412" spans="9:9">
      <c r="I412" s="17"/>
    </row>
    <row r="413" spans="9:9">
      <c r="I413" s="17"/>
    </row>
    <row r="414" spans="9:9">
      <c r="I414" s="17"/>
    </row>
    <row r="415" spans="9:9">
      <c r="I415" s="17"/>
    </row>
    <row r="416" spans="9:9">
      <c r="I416" s="17"/>
    </row>
    <row r="417" spans="9:9">
      <c r="I417" s="17"/>
    </row>
    <row r="418" spans="9:9">
      <c r="I418" s="17"/>
    </row>
    <row r="419" spans="9:9">
      <c r="I419" s="17"/>
    </row>
    <row r="420" spans="9:9">
      <c r="I420" s="17"/>
    </row>
    <row r="421" spans="9:9">
      <c r="I421" s="17"/>
    </row>
    <row r="422" spans="9:9">
      <c r="I422" s="17"/>
    </row>
    <row r="423" spans="9:9">
      <c r="I423" s="17"/>
    </row>
    <row r="424" spans="9:9">
      <c r="I424" s="17"/>
    </row>
    <row r="425" spans="9:9">
      <c r="I425" s="17"/>
    </row>
    <row r="426" spans="9:9">
      <c r="I426" s="17"/>
    </row>
    <row r="427" spans="9:9">
      <c r="I427" s="17"/>
    </row>
    <row r="428" spans="9:9">
      <c r="I428" s="17"/>
    </row>
    <row r="429" spans="9:9">
      <c r="I429" s="17"/>
    </row>
    <row r="430" spans="9:9">
      <c r="I430" s="17"/>
    </row>
    <row r="431" spans="9:9">
      <c r="I431" s="17"/>
    </row>
    <row r="432" spans="9:9">
      <c r="I432" s="17"/>
    </row>
    <row r="433" spans="9:9">
      <c r="I433" s="17"/>
    </row>
    <row r="434" spans="9:9">
      <c r="I434" s="17"/>
    </row>
    <row r="435" spans="9:9">
      <c r="I435" s="17"/>
    </row>
    <row r="436" spans="9:9">
      <c r="I436" s="17"/>
    </row>
    <row r="437" spans="9:9">
      <c r="I437" s="17"/>
    </row>
    <row r="438" spans="9:9">
      <c r="I438" s="17"/>
    </row>
    <row r="439" spans="9:9">
      <c r="I439" s="17"/>
    </row>
    <row r="440" spans="9:9">
      <c r="I440" s="17"/>
    </row>
    <row r="441" spans="9:9">
      <c r="I441" s="17"/>
    </row>
    <row r="442" spans="9:9">
      <c r="I442" s="17"/>
    </row>
    <row r="443" spans="9:9">
      <c r="I443" s="17"/>
    </row>
    <row r="444" spans="9:9">
      <c r="I444" s="17"/>
    </row>
    <row r="445" spans="9:9">
      <c r="I445" s="17"/>
    </row>
    <row r="446" spans="9:9">
      <c r="I446" s="17"/>
    </row>
    <row r="447" spans="9:9">
      <c r="I447" s="17"/>
    </row>
    <row r="448" spans="9:9">
      <c r="I448" s="17"/>
    </row>
    <row r="449" spans="9:9">
      <c r="I449" s="17"/>
    </row>
    <row r="450" spans="9:9">
      <c r="I450" s="17"/>
    </row>
    <row r="451" spans="9:9">
      <c r="I451" s="17"/>
    </row>
    <row r="452" spans="9:9">
      <c r="I452" s="17"/>
    </row>
    <row r="453" spans="9:9">
      <c r="I453" s="17"/>
    </row>
    <row r="454" spans="9:9">
      <c r="I454" s="17"/>
    </row>
    <row r="455" spans="9:9">
      <c r="I455" s="17"/>
    </row>
    <row r="456" spans="9:9">
      <c r="I456" s="17"/>
    </row>
    <row r="457" spans="9:9">
      <c r="I457" s="17"/>
    </row>
    <row r="458" spans="9:9">
      <c r="I458" s="17"/>
    </row>
    <row r="459" spans="9:9">
      <c r="I459" s="17"/>
    </row>
    <row r="460" spans="9:9">
      <c r="I460" s="17"/>
    </row>
    <row r="461" spans="9:9">
      <c r="I461" s="17"/>
    </row>
    <row r="462" spans="9:9">
      <c r="I462" s="17"/>
    </row>
    <row r="463" spans="9:9">
      <c r="I463" s="17"/>
    </row>
    <row r="464" spans="9:9">
      <c r="I464" s="17"/>
    </row>
    <row r="465" spans="9:9">
      <c r="I465" s="17"/>
    </row>
    <row r="466" spans="9:9">
      <c r="I466" s="17"/>
    </row>
    <row r="467" spans="9:9">
      <c r="I467" s="17"/>
    </row>
    <row r="468" spans="9:9">
      <c r="I468" s="17"/>
    </row>
    <row r="469" spans="9:9">
      <c r="I469" s="17"/>
    </row>
    <row r="470" spans="9:9">
      <c r="I470" s="17"/>
    </row>
    <row r="471" spans="9:9">
      <c r="I471" s="17"/>
    </row>
    <row r="472" spans="9:9">
      <c r="I472" s="17"/>
    </row>
    <row r="473" spans="9:9">
      <c r="I473" s="17"/>
    </row>
    <row r="474" spans="9:9">
      <c r="I474" s="17"/>
    </row>
    <row r="475" spans="9:9">
      <c r="I475" s="17"/>
    </row>
    <row r="476" spans="9:9">
      <c r="I476" s="17"/>
    </row>
    <row r="477" spans="9:9">
      <c r="I477" s="17"/>
    </row>
    <row r="478" spans="9:9">
      <c r="I478" s="17"/>
    </row>
    <row r="479" spans="9:9">
      <c r="I479" s="17"/>
    </row>
    <row r="480" spans="9:9">
      <c r="I480" s="17"/>
    </row>
    <row r="481" spans="9:9">
      <c r="I481" s="17"/>
    </row>
    <row r="482" spans="9:9">
      <c r="I482" s="17"/>
    </row>
    <row r="483" spans="9:9">
      <c r="I483" s="17"/>
    </row>
    <row r="484" spans="9:9">
      <c r="I484" s="17"/>
    </row>
    <row r="485" spans="9:9">
      <c r="I485" s="17"/>
    </row>
    <row r="486" spans="9:9">
      <c r="I486" s="17"/>
    </row>
    <row r="487" spans="9:9">
      <c r="I487" s="17"/>
    </row>
    <row r="488" spans="9:9">
      <c r="I488" s="17"/>
    </row>
    <row r="489" spans="9:9">
      <c r="I489" s="17"/>
    </row>
    <row r="490" spans="9:9">
      <c r="I490" s="17"/>
    </row>
    <row r="491" spans="9:9">
      <c r="I491" s="17"/>
    </row>
    <row r="492" spans="9:9">
      <c r="I492" s="17"/>
    </row>
    <row r="493" spans="9:9">
      <c r="I493" s="17"/>
    </row>
    <row r="494" spans="9:9">
      <c r="I494" s="17"/>
    </row>
    <row r="495" spans="9:9">
      <c r="I495" s="17"/>
    </row>
    <row r="496" spans="9:9">
      <c r="I496" s="17"/>
    </row>
    <row r="497" spans="9:9">
      <c r="I497" s="17"/>
    </row>
    <row r="498" spans="9:9">
      <c r="I498" s="17"/>
    </row>
    <row r="499" spans="9:9">
      <c r="I499" s="17"/>
    </row>
    <row r="500" spans="9:9">
      <c r="I500" s="17"/>
    </row>
    <row r="501" spans="9:9">
      <c r="I501" s="17"/>
    </row>
    <row r="502" spans="9:9">
      <c r="I502" s="17"/>
    </row>
    <row r="503" spans="9:9">
      <c r="I503" s="17"/>
    </row>
    <row r="504" spans="9:9">
      <c r="I504" s="17"/>
    </row>
    <row r="505" spans="9:9">
      <c r="I505" s="17"/>
    </row>
    <row r="506" spans="9:9">
      <c r="I506" s="17"/>
    </row>
    <row r="507" spans="9:9">
      <c r="I507" s="17"/>
    </row>
    <row r="508" spans="9:9">
      <c r="I508" s="17"/>
    </row>
    <row r="509" spans="9:9">
      <c r="I509" s="17"/>
    </row>
    <row r="510" spans="9:9">
      <c r="I510" s="17"/>
    </row>
    <row r="511" spans="9:9">
      <c r="I511" s="17"/>
    </row>
    <row r="512" spans="9:9">
      <c r="I512" s="17"/>
    </row>
    <row r="513" spans="9:9">
      <c r="I513" s="17"/>
    </row>
    <row r="514" spans="9:9">
      <c r="I514" s="17"/>
    </row>
    <row r="515" spans="9:9">
      <c r="I515" s="17"/>
    </row>
    <row r="516" spans="9:9">
      <c r="I516" s="17"/>
    </row>
    <row r="517" spans="9:9">
      <c r="I517" s="17"/>
    </row>
    <row r="518" spans="9:9">
      <c r="I518" s="17"/>
    </row>
    <row r="519" spans="9:9">
      <c r="I519" s="17"/>
    </row>
    <row r="520" spans="9:9">
      <c r="I520" s="17"/>
    </row>
    <row r="521" spans="9:9">
      <c r="I521" s="17"/>
    </row>
    <row r="522" spans="9:9">
      <c r="I522" s="17"/>
    </row>
    <row r="523" spans="9:9">
      <c r="I523" s="17"/>
    </row>
    <row r="524" spans="9:9">
      <c r="I524" s="17"/>
    </row>
    <row r="525" spans="9:9">
      <c r="I525" s="17"/>
    </row>
    <row r="526" spans="9:9">
      <c r="I526" s="17"/>
    </row>
    <row r="527" spans="9:9">
      <c r="I527" s="17"/>
    </row>
    <row r="528" spans="9:9">
      <c r="I528" s="17"/>
    </row>
    <row r="529" spans="9:9">
      <c r="I529" s="17"/>
    </row>
    <row r="530" spans="9:9">
      <c r="I530" s="17"/>
    </row>
    <row r="531" spans="9:9">
      <c r="I531" s="17"/>
    </row>
    <row r="532" spans="9:9">
      <c r="I532" s="17"/>
    </row>
    <row r="533" spans="9:9">
      <c r="I533" s="17"/>
    </row>
    <row r="534" spans="9:9">
      <c r="I534" s="17"/>
    </row>
    <row r="535" spans="9:9">
      <c r="I535" s="17"/>
    </row>
    <row r="536" spans="9:9">
      <c r="I536" s="17"/>
    </row>
    <row r="537" spans="9:9">
      <c r="I537" s="17"/>
    </row>
    <row r="538" spans="9:9">
      <c r="I538" s="17"/>
    </row>
    <row r="539" spans="9:9">
      <c r="I539" s="17"/>
    </row>
    <row r="540" spans="9:9">
      <c r="I540" s="17"/>
    </row>
    <row r="541" spans="9:9">
      <c r="I541" s="17"/>
    </row>
    <row r="542" spans="9:9">
      <c r="I542" s="17"/>
    </row>
    <row r="543" spans="9:9">
      <c r="I543" s="17"/>
    </row>
    <row r="544" spans="9:9">
      <c r="I544" s="17"/>
    </row>
    <row r="545" spans="9:9">
      <c r="I545" s="17"/>
    </row>
    <row r="546" spans="9:9">
      <c r="I546" s="17"/>
    </row>
    <row r="547" spans="9:9">
      <c r="I547" s="17"/>
    </row>
    <row r="548" spans="9:9">
      <c r="I548" s="17"/>
    </row>
    <row r="549" spans="9:9">
      <c r="I549" s="17"/>
    </row>
    <row r="550" spans="9:9">
      <c r="I550" s="17"/>
    </row>
    <row r="551" spans="9:9">
      <c r="I551" s="17"/>
    </row>
    <row r="552" spans="9:9">
      <c r="I552" s="17"/>
    </row>
    <row r="553" spans="9:9">
      <c r="I553" s="17"/>
    </row>
    <row r="554" spans="9:9">
      <c r="I554" s="17"/>
    </row>
    <row r="555" spans="9:9">
      <c r="I555" s="17"/>
    </row>
    <row r="556" spans="9:9">
      <c r="I556" s="17"/>
    </row>
    <row r="557" spans="9:9">
      <c r="I557" s="17"/>
    </row>
    <row r="558" spans="9:9">
      <c r="I558" s="17"/>
    </row>
    <row r="559" spans="9:9">
      <c r="I559" s="17"/>
    </row>
    <row r="560" spans="9:9">
      <c r="I560" s="17"/>
    </row>
    <row r="561" spans="9:9">
      <c r="I561" s="17"/>
    </row>
    <row r="562" spans="9:9">
      <c r="I562" s="17"/>
    </row>
    <row r="563" spans="9:9">
      <c r="I563" s="17"/>
    </row>
    <row r="564" spans="9:9">
      <c r="I564" s="17"/>
    </row>
    <row r="565" spans="9:9">
      <c r="I565" s="17"/>
    </row>
    <row r="566" spans="9:9">
      <c r="I566" s="17"/>
    </row>
    <row r="567" spans="9:9">
      <c r="I567" s="17"/>
    </row>
    <row r="568" spans="9:9">
      <c r="I568" s="17"/>
    </row>
    <row r="569" spans="9:9">
      <c r="I569" s="17"/>
    </row>
    <row r="570" spans="9:9">
      <c r="I570" s="17"/>
    </row>
    <row r="571" spans="9:9">
      <c r="I571" s="17"/>
    </row>
    <row r="572" spans="9:9">
      <c r="I572" s="17"/>
    </row>
    <row r="573" spans="9:9">
      <c r="I573" s="17"/>
    </row>
    <row r="574" spans="9:9">
      <c r="I574" s="17"/>
    </row>
    <row r="575" spans="9:9">
      <c r="I575" s="17"/>
    </row>
    <row r="576" spans="9:9">
      <c r="I576" s="17"/>
    </row>
    <row r="577" spans="9:9">
      <c r="I577" s="17"/>
    </row>
    <row r="578" spans="9:9">
      <c r="I578" s="17"/>
    </row>
    <row r="579" spans="9:9">
      <c r="I579" s="17"/>
    </row>
    <row r="580" spans="9:9">
      <c r="I580" s="17"/>
    </row>
    <row r="581" spans="9:9">
      <c r="I581" s="17"/>
    </row>
    <row r="582" spans="9:9">
      <c r="I582" s="17"/>
    </row>
    <row r="583" spans="9:9">
      <c r="I583" s="17"/>
    </row>
    <row r="584" spans="9:9">
      <c r="I584" s="17"/>
    </row>
    <row r="585" spans="9:9">
      <c r="I585" s="17"/>
    </row>
    <row r="586" spans="9:9">
      <c r="I586" s="17"/>
    </row>
    <row r="587" spans="9:9">
      <c r="I587" s="17"/>
    </row>
    <row r="588" spans="9:9">
      <c r="I588" s="17"/>
    </row>
    <row r="589" spans="9:9">
      <c r="I589" s="17"/>
    </row>
    <row r="590" spans="9:9">
      <c r="I590" s="17"/>
    </row>
    <row r="591" spans="9:9">
      <c r="I591" s="17"/>
    </row>
    <row r="592" spans="9:9">
      <c r="I592" s="17"/>
    </row>
    <row r="593" spans="9:9">
      <c r="I593" s="17"/>
    </row>
    <row r="594" spans="9:9">
      <c r="I594" s="17"/>
    </row>
    <row r="595" spans="9:9">
      <c r="I595" s="17"/>
    </row>
    <row r="596" spans="9:9">
      <c r="I596" s="17"/>
    </row>
    <row r="597" spans="9:9">
      <c r="I597" s="17"/>
    </row>
    <row r="598" spans="9:9">
      <c r="I598" s="17"/>
    </row>
    <row r="599" spans="9:9">
      <c r="I599" s="17"/>
    </row>
    <row r="600" spans="9:9">
      <c r="I600" s="17"/>
    </row>
    <row r="601" spans="9:9">
      <c r="I601" s="17"/>
    </row>
    <row r="602" spans="9:9">
      <c r="I602" s="17"/>
    </row>
    <row r="603" spans="9:9">
      <c r="I603" s="17"/>
    </row>
    <row r="604" spans="9:9">
      <c r="I604" s="17"/>
    </row>
    <row r="605" spans="9:9">
      <c r="I605" s="17"/>
    </row>
    <row r="606" spans="9:9">
      <c r="I606" s="17"/>
    </row>
    <row r="607" spans="9:9">
      <c r="I607" s="17"/>
    </row>
    <row r="608" spans="9:9">
      <c r="I608" s="17"/>
    </row>
    <row r="609" spans="9:9">
      <c r="I609" s="17"/>
    </row>
    <row r="610" spans="9:9">
      <c r="I610" s="17"/>
    </row>
    <row r="611" spans="9:9">
      <c r="I611" s="17"/>
    </row>
    <row r="612" spans="9:9">
      <c r="I612" s="17"/>
    </row>
    <row r="613" spans="9:9">
      <c r="I613" s="17"/>
    </row>
    <row r="614" spans="9:9">
      <c r="I614" s="17"/>
    </row>
    <row r="615" spans="9:9">
      <c r="I615" s="17"/>
    </row>
    <row r="616" spans="9:9">
      <c r="I616" s="17"/>
    </row>
    <row r="617" spans="9:9">
      <c r="I617" s="17"/>
    </row>
    <row r="618" spans="9:9">
      <c r="I618" s="17"/>
    </row>
    <row r="619" spans="9:9">
      <c r="I619" s="17"/>
    </row>
    <row r="620" spans="9:9">
      <c r="I620" s="17"/>
    </row>
    <row r="621" spans="9:9">
      <c r="I621" s="17"/>
    </row>
    <row r="622" spans="9:9">
      <c r="I622" s="17"/>
    </row>
    <row r="623" spans="9:9">
      <c r="I623" s="17"/>
    </row>
    <row r="624" spans="9:9">
      <c r="I624" s="17"/>
    </row>
    <row r="625" spans="9:9">
      <c r="I625" s="17"/>
    </row>
    <row r="626" spans="9:9">
      <c r="I626" s="17"/>
    </row>
    <row r="627" spans="9:9">
      <c r="I627" s="17"/>
    </row>
    <row r="628" spans="9:9">
      <c r="I628" s="17"/>
    </row>
    <row r="629" spans="9:9">
      <c r="I629" s="17"/>
    </row>
    <row r="630" spans="9:9">
      <c r="I630" s="17"/>
    </row>
    <row r="631" spans="9:9">
      <c r="I631" s="17"/>
    </row>
    <row r="632" spans="9:9">
      <c r="I632" s="17"/>
    </row>
    <row r="633" spans="9:9">
      <c r="I633" s="17"/>
    </row>
    <row r="634" spans="9:9">
      <c r="I634" s="17"/>
    </row>
    <row r="635" spans="9:9">
      <c r="I635" s="17"/>
    </row>
    <row r="636" spans="9:9">
      <c r="I636" s="17"/>
    </row>
    <row r="637" spans="9:9">
      <c r="I637" s="17"/>
    </row>
    <row r="638" spans="9:9">
      <c r="I638" s="17"/>
    </row>
    <row r="639" spans="9:9">
      <c r="I639" s="17"/>
    </row>
    <row r="640" spans="9:9">
      <c r="I640" s="17"/>
    </row>
    <row r="641" spans="9:9">
      <c r="I641" s="17"/>
    </row>
    <row r="642" spans="9:9">
      <c r="I642" s="17"/>
    </row>
    <row r="643" spans="9:9">
      <c r="I643" s="17"/>
    </row>
    <row r="644" spans="9:9">
      <c r="I644" s="17"/>
    </row>
    <row r="645" spans="9:9">
      <c r="I645" s="17"/>
    </row>
    <row r="646" spans="9:9">
      <c r="I646" s="17"/>
    </row>
    <row r="647" spans="9:9">
      <c r="I647" s="17"/>
    </row>
    <row r="648" spans="9:9">
      <c r="I648" s="17"/>
    </row>
    <row r="649" spans="9:9">
      <c r="I649" s="17"/>
    </row>
    <row r="650" spans="9:9">
      <c r="I650" s="17"/>
    </row>
    <row r="651" spans="9:9">
      <c r="I651" s="17"/>
    </row>
    <row r="652" spans="9:9">
      <c r="I652" s="17"/>
    </row>
    <row r="653" spans="9:9">
      <c r="I653" s="17"/>
    </row>
    <row r="654" spans="9:9">
      <c r="I654" s="17"/>
    </row>
    <row r="655" spans="9:9">
      <c r="I655" s="17"/>
    </row>
    <row r="656" spans="9:9">
      <c r="I656" s="17"/>
    </row>
    <row r="657" spans="9:9">
      <c r="I657" s="17"/>
    </row>
    <row r="658" spans="9:9">
      <c r="I658" s="17"/>
    </row>
    <row r="659" spans="9:9">
      <c r="I659" s="17"/>
    </row>
    <row r="660" spans="9:9">
      <c r="I660" s="17"/>
    </row>
    <row r="661" spans="9:9">
      <c r="I661" s="17"/>
    </row>
    <row r="662" spans="9:9">
      <c r="I662" s="17"/>
    </row>
    <row r="663" spans="9:9">
      <c r="I663" s="17"/>
    </row>
    <row r="664" spans="9:9">
      <c r="I664" s="17"/>
    </row>
    <row r="665" spans="9:9">
      <c r="I665" s="17"/>
    </row>
    <row r="666" spans="9:9">
      <c r="I666" s="17"/>
    </row>
    <row r="667" spans="9:9">
      <c r="I667" s="17"/>
    </row>
    <row r="668" spans="9:9">
      <c r="I668" s="17"/>
    </row>
    <row r="669" spans="9:9">
      <c r="I669" s="17"/>
    </row>
    <row r="670" spans="9:9">
      <c r="I670" s="17"/>
    </row>
    <row r="671" spans="9:9">
      <c r="I671" s="17"/>
    </row>
    <row r="672" spans="9:9">
      <c r="I672" s="17"/>
    </row>
    <row r="673" spans="9:9">
      <c r="I673" s="17"/>
    </row>
    <row r="674" spans="9:9">
      <c r="I674" s="17"/>
    </row>
    <row r="675" spans="9:9">
      <c r="I675" s="17"/>
    </row>
    <row r="676" spans="9:9">
      <c r="I676" s="17"/>
    </row>
    <row r="677" spans="9:9">
      <c r="I677" s="17"/>
    </row>
    <row r="678" spans="9:9">
      <c r="I678" s="17"/>
    </row>
    <row r="679" spans="9:9">
      <c r="I679" s="17"/>
    </row>
    <row r="680" spans="9:9">
      <c r="I680" s="17"/>
    </row>
    <row r="681" spans="9:9">
      <c r="I681" s="17"/>
    </row>
    <row r="682" spans="9:9">
      <c r="I682" s="17"/>
    </row>
    <row r="683" spans="9:9">
      <c r="I683" s="17"/>
    </row>
    <row r="684" spans="9:9">
      <c r="I684" s="17"/>
    </row>
    <row r="685" spans="9:9">
      <c r="I685" s="17"/>
    </row>
    <row r="686" spans="9:9">
      <c r="I686" s="17"/>
    </row>
    <row r="687" spans="9:9">
      <c r="I687" s="17"/>
    </row>
    <row r="688" spans="9:9">
      <c r="I688" s="17"/>
    </row>
    <row r="689" spans="9:9">
      <c r="I689" s="17"/>
    </row>
    <row r="690" spans="9:9">
      <c r="I690" s="17"/>
    </row>
    <row r="691" spans="9:9">
      <c r="I691" s="17"/>
    </row>
    <row r="692" spans="9:9">
      <c r="I692" s="17"/>
    </row>
    <row r="693" spans="9:9">
      <c r="I693" s="17"/>
    </row>
    <row r="694" spans="9:9">
      <c r="I694" s="17"/>
    </row>
    <row r="695" spans="9:9">
      <c r="I695" s="17"/>
    </row>
    <row r="696" spans="9:9">
      <c r="I696" s="17"/>
    </row>
    <row r="697" spans="9:9">
      <c r="I697" s="17"/>
    </row>
    <row r="698" spans="9:9">
      <c r="I698" s="17"/>
    </row>
    <row r="699" spans="9:9">
      <c r="I699" s="17"/>
    </row>
    <row r="700" spans="9:9">
      <c r="I700" s="17"/>
    </row>
    <row r="701" spans="9:9">
      <c r="I701" s="17"/>
    </row>
    <row r="702" spans="9:9">
      <c r="I702" s="17"/>
    </row>
    <row r="703" spans="9:9">
      <c r="I703" s="17"/>
    </row>
    <row r="704" spans="9:9">
      <c r="I704" s="17"/>
    </row>
    <row r="705" spans="9:9">
      <c r="I705" s="17"/>
    </row>
    <row r="706" spans="9:9">
      <c r="I706" s="17"/>
    </row>
    <row r="707" spans="9:9">
      <c r="I707" s="17"/>
    </row>
    <row r="708" spans="9:9">
      <c r="I708" s="17"/>
    </row>
    <row r="709" spans="9:9">
      <c r="I709" s="17"/>
    </row>
    <row r="710" spans="9:9">
      <c r="I710" s="17"/>
    </row>
    <row r="711" spans="9:9">
      <c r="I711" s="17"/>
    </row>
    <row r="712" spans="9:9">
      <c r="I712" s="17"/>
    </row>
    <row r="713" spans="9:9">
      <c r="I713" s="17"/>
    </row>
    <row r="714" spans="9:9">
      <c r="I714" s="17"/>
    </row>
    <row r="715" spans="9:9">
      <c r="I715" s="17"/>
    </row>
    <row r="716" spans="9:9">
      <c r="I716" s="17"/>
    </row>
    <row r="717" spans="9:9">
      <c r="I717" s="17"/>
    </row>
    <row r="718" spans="9:9">
      <c r="I718" s="17"/>
    </row>
    <row r="719" spans="9:9">
      <c r="I719" s="17"/>
    </row>
    <row r="720" spans="9:9">
      <c r="I720" s="17"/>
    </row>
    <row r="721" spans="9:9">
      <c r="I721" s="17"/>
    </row>
    <row r="722" spans="9:9">
      <c r="I722" s="17"/>
    </row>
    <row r="723" spans="9:9">
      <c r="I723" s="17"/>
    </row>
    <row r="724" spans="9:9">
      <c r="I724" s="17"/>
    </row>
    <row r="725" spans="9:9">
      <c r="I725" s="17"/>
    </row>
    <row r="726" spans="9:9">
      <c r="I726" s="17"/>
    </row>
    <row r="727" spans="9:9">
      <c r="I727" s="17"/>
    </row>
    <row r="728" spans="9:9">
      <c r="I728" s="17"/>
    </row>
    <row r="729" spans="9:9">
      <c r="I729" s="17"/>
    </row>
    <row r="730" spans="9:9">
      <c r="I730" s="17"/>
    </row>
    <row r="731" spans="9:9">
      <c r="I731" s="17"/>
    </row>
    <row r="732" spans="9:9">
      <c r="I732" s="17"/>
    </row>
    <row r="733" spans="9:9">
      <c r="I733" s="17"/>
    </row>
    <row r="734" spans="9:9">
      <c r="I734" s="17"/>
    </row>
    <row r="735" spans="9:9">
      <c r="I735" s="17"/>
    </row>
    <row r="736" spans="9:9">
      <c r="I736" s="17"/>
    </row>
    <row r="737" spans="9:9">
      <c r="I737" s="17"/>
    </row>
    <row r="738" spans="9:9">
      <c r="I738" s="17"/>
    </row>
    <row r="739" spans="9:9">
      <c r="I739" s="17"/>
    </row>
    <row r="740" spans="9:9">
      <c r="I740" s="17"/>
    </row>
    <row r="741" spans="9:9">
      <c r="I741" s="17"/>
    </row>
    <row r="742" spans="9:9">
      <c r="I742" s="17"/>
    </row>
    <row r="743" spans="9:9">
      <c r="I743" s="17"/>
    </row>
    <row r="744" spans="9:9">
      <c r="I744" s="17"/>
    </row>
    <row r="745" spans="9:9">
      <c r="I745" s="17"/>
    </row>
    <row r="746" spans="9:9">
      <c r="I746" s="17"/>
    </row>
    <row r="747" spans="9:9">
      <c r="I747" s="17"/>
    </row>
    <row r="748" spans="9:9">
      <c r="I748" s="17"/>
    </row>
    <row r="749" spans="9:9">
      <c r="I749" s="17"/>
    </row>
    <row r="750" spans="9:9">
      <c r="I750" s="17"/>
    </row>
    <row r="751" spans="9:9">
      <c r="I751" s="17"/>
    </row>
    <row r="752" spans="9:9">
      <c r="I752" s="17"/>
    </row>
    <row r="753" spans="9:9">
      <c r="I753" s="17"/>
    </row>
    <row r="754" spans="9:9">
      <c r="I754" s="17"/>
    </row>
    <row r="755" spans="9:9">
      <c r="I755" s="17"/>
    </row>
    <row r="756" spans="9:9">
      <c r="I756" s="17"/>
    </row>
    <row r="757" spans="9:9">
      <c r="I757" s="17"/>
    </row>
    <row r="758" spans="9:9">
      <c r="I758" s="17"/>
    </row>
    <row r="759" spans="9:9">
      <c r="I759" s="17"/>
    </row>
    <row r="760" spans="9:9">
      <c r="I760" s="17"/>
    </row>
    <row r="761" spans="9:9">
      <c r="I761" s="17"/>
    </row>
    <row r="762" spans="9:9">
      <c r="I762" s="17"/>
    </row>
    <row r="763" spans="9:9">
      <c r="I763" s="17"/>
    </row>
    <row r="764" spans="9:9">
      <c r="I764" s="17"/>
    </row>
    <row r="765" spans="9:9">
      <c r="I765" s="17"/>
    </row>
    <row r="766" spans="9:9">
      <c r="I766" s="17"/>
    </row>
    <row r="767" spans="9:9">
      <c r="I767" s="17"/>
    </row>
    <row r="768" spans="9:9">
      <c r="I768" s="17"/>
    </row>
    <row r="769" spans="9:9">
      <c r="I769" s="17"/>
    </row>
    <row r="770" spans="9:9">
      <c r="I770" s="17"/>
    </row>
    <row r="771" spans="9:9">
      <c r="I771" s="17"/>
    </row>
    <row r="772" spans="9:9">
      <c r="I772" s="17"/>
    </row>
    <row r="773" spans="9:9">
      <c r="I773" s="17"/>
    </row>
    <row r="774" spans="9:9">
      <c r="I774" s="17"/>
    </row>
    <row r="775" spans="9:9">
      <c r="I775" s="17"/>
    </row>
    <row r="776" spans="9:9">
      <c r="I776" s="17"/>
    </row>
    <row r="777" spans="9:9">
      <c r="I777" s="17"/>
    </row>
    <row r="778" spans="9:9">
      <c r="I778" s="17"/>
    </row>
    <row r="779" spans="9:9">
      <c r="I779" s="17"/>
    </row>
    <row r="780" spans="9:9">
      <c r="I780" s="17"/>
    </row>
    <row r="781" spans="9:9">
      <c r="I781" s="17"/>
    </row>
    <row r="782" spans="9:9">
      <c r="I782" s="17"/>
    </row>
    <row r="783" spans="9:9">
      <c r="I783" s="17"/>
    </row>
    <row r="784" spans="9:9">
      <c r="I784" s="17"/>
    </row>
    <row r="785" spans="9:9">
      <c r="I785" s="17"/>
    </row>
    <row r="786" spans="9:9">
      <c r="I786" s="17"/>
    </row>
    <row r="787" spans="9:9">
      <c r="I787" s="17"/>
    </row>
    <row r="788" spans="9:9">
      <c r="I788" s="17"/>
    </row>
    <row r="789" spans="9:9">
      <c r="I789" s="17"/>
    </row>
    <row r="790" spans="9:9">
      <c r="I790" s="17"/>
    </row>
    <row r="791" spans="9:9">
      <c r="I791" s="17"/>
    </row>
    <row r="792" spans="9:9">
      <c r="I792" s="17"/>
    </row>
    <row r="793" spans="9:9">
      <c r="I793" s="17"/>
    </row>
    <row r="794" spans="9:9">
      <c r="I794" s="17"/>
    </row>
    <row r="795" spans="9:9">
      <c r="I795" s="17"/>
    </row>
    <row r="796" spans="9:9">
      <c r="I796" s="17"/>
    </row>
    <row r="797" spans="9:9">
      <c r="I797" s="17"/>
    </row>
    <row r="798" spans="9:9">
      <c r="I798" s="17"/>
    </row>
    <row r="799" spans="9:9">
      <c r="I799" s="17"/>
    </row>
    <row r="800" spans="9:9">
      <c r="I800" s="17"/>
    </row>
    <row r="801" spans="9:9">
      <c r="I801" s="17"/>
    </row>
    <row r="802" spans="9:9">
      <c r="I802" s="17"/>
    </row>
    <row r="803" spans="9:9">
      <c r="I803" s="17"/>
    </row>
    <row r="804" spans="9:9">
      <c r="I804" s="17"/>
    </row>
    <row r="805" spans="9:9">
      <c r="I805" s="17"/>
    </row>
    <row r="806" spans="9:9">
      <c r="I806" s="17"/>
    </row>
    <row r="807" spans="9:9">
      <c r="I807" s="17"/>
    </row>
    <row r="808" spans="9:9">
      <c r="I808" s="17"/>
    </row>
    <row r="809" spans="9:9">
      <c r="I809" s="17"/>
    </row>
    <row r="810" spans="9:9">
      <c r="I810" s="17"/>
    </row>
    <row r="811" spans="9:9">
      <c r="I811" s="17"/>
    </row>
    <row r="812" spans="9:9">
      <c r="I812" s="17"/>
    </row>
    <row r="813" spans="9:9">
      <c r="I813" s="17"/>
    </row>
    <row r="814" spans="9:9">
      <c r="I814" s="17"/>
    </row>
    <row r="815" spans="9:9">
      <c r="I815" s="17"/>
    </row>
    <row r="816" spans="9:9">
      <c r="I816" s="17"/>
    </row>
    <row r="817" spans="9:9">
      <c r="I817" s="17"/>
    </row>
    <row r="818" spans="9:9">
      <c r="I818" s="17"/>
    </row>
    <row r="819" spans="9:9">
      <c r="I819" s="17"/>
    </row>
    <row r="820" spans="9:9">
      <c r="I820" s="17"/>
    </row>
    <row r="821" spans="9:9">
      <c r="I821" s="17"/>
    </row>
    <row r="822" spans="9:9">
      <c r="I822" s="17"/>
    </row>
    <row r="823" spans="9:9">
      <c r="I823" s="17"/>
    </row>
    <row r="824" spans="9:9">
      <c r="I824" s="17"/>
    </row>
    <row r="825" spans="9:9">
      <c r="I825" s="17"/>
    </row>
    <row r="826" spans="9:9">
      <c r="I826" s="17"/>
    </row>
    <row r="827" spans="9:9">
      <c r="I827" s="17"/>
    </row>
    <row r="828" spans="9:9">
      <c r="I828" s="17"/>
    </row>
    <row r="829" spans="9:9">
      <c r="I829" s="17"/>
    </row>
    <row r="830" spans="9:9">
      <c r="I830" s="17"/>
    </row>
    <row r="831" spans="9:9">
      <c r="I831" s="17"/>
    </row>
    <row r="832" spans="9:9">
      <c r="I832" s="17"/>
    </row>
    <row r="833" spans="9:9">
      <c r="I833" s="17"/>
    </row>
    <row r="834" spans="9:9">
      <c r="I834" s="17"/>
    </row>
    <row r="835" spans="9:9">
      <c r="I835" s="17"/>
    </row>
    <row r="836" spans="9:9">
      <c r="I836" s="17"/>
    </row>
    <row r="837" spans="9:9">
      <c r="I837" s="17"/>
    </row>
    <row r="838" spans="9:9">
      <c r="I838" s="17"/>
    </row>
    <row r="839" spans="9:9">
      <c r="I839" s="17"/>
    </row>
    <row r="840" spans="9:9">
      <c r="I840" s="17"/>
    </row>
    <row r="841" spans="9:9">
      <c r="I841" s="17"/>
    </row>
    <row r="842" spans="9:9">
      <c r="I842" s="17"/>
    </row>
    <row r="843" spans="9:9">
      <c r="I843" s="17"/>
    </row>
    <row r="844" spans="9:9">
      <c r="I844" s="17"/>
    </row>
    <row r="845" spans="9:9">
      <c r="I845" s="17"/>
    </row>
    <row r="846" spans="9:9">
      <c r="I846" s="17"/>
    </row>
    <row r="847" spans="9:9">
      <c r="I847" s="17"/>
    </row>
    <row r="848" spans="9:9">
      <c r="I848" s="17"/>
    </row>
    <row r="849" spans="9:9">
      <c r="I849" s="17"/>
    </row>
    <row r="850" spans="9:9">
      <c r="I850" s="17"/>
    </row>
    <row r="851" spans="9:9">
      <c r="I851" s="17"/>
    </row>
    <row r="852" spans="9:9">
      <c r="I852" s="17"/>
    </row>
    <row r="853" spans="9:9">
      <c r="I853" s="17"/>
    </row>
    <row r="854" spans="9:9">
      <c r="I854" s="17"/>
    </row>
    <row r="855" spans="9:9">
      <c r="I855" s="17"/>
    </row>
    <row r="856" spans="9:9">
      <c r="I856" s="17"/>
    </row>
    <row r="857" spans="9:9">
      <c r="I857" s="17"/>
    </row>
    <row r="858" spans="9:9">
      <c r="I858" s="17"/>
    </row>
    <row r="859" spans="9:9">
      <c r="I859" s="17"/>
    </row>
    <row r="860" spans="9:9">
      <c r="I860" s="17"/>
    </row>
    <row r="861" spans="9:9">
      <c r="I861" s="17"/>
    </row>
    <row r="862" spans="9:9">
      <c r="I862" s="17"/>
    </row>
    <row r="863" spans="9:9">
      <c r="I863" s="17"/>
    </row>
    <row r="864" spans="9:9">
      <c r="I864" s="17"/>
    </row>
    <row r="865" spans="9:9">
      <c r="I865" s="17"/>
    </row>
    <row r="866" spans="9:9">
      <c r="I866" s="17"/>
    </row>
    <row r="867" spans="9:9">
      <c r="I867" s="17"/>
    </row>
    <row r="868" spans="9:9">
      <c r="I868" s="17"/>
    </row>
    <row r="869" spans="9:9">
      <c r="I869" s="17"/>
    </row>
    <row r="870" spans="9:9">
      <c r="I870" s="17"/>
    </row>
    <row r="871" spans="9:9">
      <c r="I871" s="17"/>
    </row>
    <row r="872" spans="9:9">
      <c r="I872" s="17"/>
    </row>
    <row r="873" spans="9:9">
      <c r="I873" s="17"/>
    </row>
    <row r="874" spans="9:9">
      <c r="I874" s="17"/>
    </row>
    <row r="875" spans="9:9">
      <c r="I875" s="17"/>
    </row>
    <row r="876" spans="9:9">
      <c r="I876" s="17"/>
    </row>
    <row r="877" spans="9:9">
      <c r="I877" s="17"/>
    </row>
    <row r="878" spans="9:9">
      <c r="I878" s="17"/>
    </row>
    <row r="879" spans="9:9">
      <c r="I879" s="17"/>
    </row>
    <row r="880" spans="9:9">
      <c r="I880" s="17"/>
    </row>
    <row r="881" spans="9:9">
      <c r="I881" s="17"/>
    </row>
    <row r="882" spans="9:9">
      <c r="I882" s="17"/>
    </row>
    <row r="883" spans="9:9">
      <c r="I883" s="17"/>
    </row>
    <row r="884" spans="9:9">
      <c r="I884" s="17"/>
    </row>
    <row r="885" spans="9:9">
      <c r="I885" s="17"/>
    </row>
    <row r="886" spans="9:9">
      <c r="I886" s="17"/>
    </row>
    <row r="887" spans="9:9">
      <c r="I887" s="17"/>
    </row>
    <row r="888" spans="9:9">
      <c r="I888" s="17"/>
    </row>
    <row r="889" spans="9:9">
      <c r="I889" s="17"/>
    </row>
    <row r="890" spans="9:9">
      <c r="I890" s="17"/>
    </row>
    <row r="891" spans="9:9">
      <c r="I891" s="17"/>
    </row>
    <row r="892" spans="9:9">
      <c r="I892" s="17"/>
    </row>
    <row r="893" spans="9:9">
      <c r="I893" s="17"/>
    </row>
    <row r="894" spans="9:9">
      <c r="I894" s="17"/>
    </row>
    <row r="895" spans="9:9">
      <c r="I895" s="17"/>
    </row>
    <row r="896" spans="9:9">
      <c r="I896" s="17"/>
    </row>
    <row r="897" spans="9:9">
      <c r="I897" s="17"/>
    </row>
    <row r="898" spans="9:9">
      <c r="I898" s="17"/>
    </row>
    <row r="899" spans="9:9">
      <c r="I899" s="17"/>
    </row>
    <row r="900" spans="9:9">
      <c r="I900" s="17"/>
    </row>
    <row r="901" spans="9:9">
      <c r="I901" s="17"/>
    </row>
    <row r="902" spans="9:9">
      <c r="I902" s="17"/>
    </row>
    <row r="903" spans="9:9">
      <c r="I903" s="17"/>
    </row>
    <row r="904" spans="9:9">
      <c r="I904" s="17"/>
    </row>
    <row r="905" spans="9:9">
      <c r="I905" s="17"/>
    </row>
    <row r="906" spans="9:9">
      <c r="I906" s="17"/>
    </row>
    <row r="907" spans="9:9">
      <c r="I907" s="17"/>
    </row>
    <row r="908" spans="9:9">
      <c r="I908" s="17"/>
    </row>
    <row r="909" spans="9:9">
      <c r="I909" s="17"/>
    </row>
    <row r="910" spans="9:9">
      <c r="I910" s="17"/>
    </row>
    <row r="911" spans="9:9">
      <c r="I911" s="17"/>
    </row>
    <row r="912" spans="9:9">
      <c r="I912" s="17"/>
    </row>
    <row r="913" spans="9:9">
      <c r="I913" s="17"/>
    </row>
    <row r="914" spans="9:9">
      <c r="I914" s="17"/>
    </row>
    <row r="915" spans="9:9">
      <c r="I915" s="17"/>
    </row>
    <row r="916" spans="9:9">
      <c r="I916" s="17"/>
    </row>
    <row r="917" spans="9:9">
      <c r="I917" s="17"/>
    </row>
    <row r="918" spans="9:9">
      <c r="I918" s="17"/>
    </row>
    <row r="919" spans="9:9">
      <c r="I919" s="17"/>
    </row>
    <row r="920" spans="9:9">
      <c r="I920" s="17"/>
    </row>
    <row r="921" spans="9:9">
      <c r="I921" s="17"/>
    </row>
    <row r="922" spans="9:9">
      <c r="I922" s="17"/>
    </row>
    <row r="923" spans="9:9">
      <c r="I923" s="17"/>
    </row>
    <row r="924" spans="9:9">
      <c r="I924" s="17"/>
    </row>
    <row r="925" spans="9:9">
      <c r="I925" s="17"/>
    </row>
    <row r="926" spans="9:9">
      <c r="I926" s="17"/>
    </row>
    <row r="927" spans="9:9">
      <c r="I927" s="17"/>
    </row>
    <row r="928" spans="9:9">
      <c r="I928" s="17"/>
    </row>
    <row r="929" spans="9:9">
      <c r="I929" s="17"/>
    </row>
    <row r="930" spans="9:9">
      <c r="I930" s="17"/>
    </row>
    <row r="931" spans="9:9">
      <c r="I931" s="17"/>
    </row>
    <row r="932" spans="9:9">
      <c r="I932" s="17"/>
    </row>
    <row r="933" spans="9:9">
      <c r="I933" s="17"/>
    </row>
    <row r="934" spans="9:9">
      <c r="I934" s="17"/>
    </row>
    <row r="935" spans="9:9">
      <c r="I935" s="17"/>
    </row>
    <row r="936" spans="9:9">
      <c r="I936" s="17"/>
    </row>
    <row r="937" spans="9:9">
      <c r="I937" s="17"/>
    </row>
    <row r="938" spans="9:9">
      <c r="I938" s="17"/>
    </row>
    <row r="939" spans="9:9">
      <c r="I939" s="17"/>
    </row>
    <row r="940" spans="9:9">
      <c r="I940" s="17"/>
    </row>
    <row r="941" spans="9:9">
      <c r="I941" s="17"/>
    </row>
    <row r="942" spans="9:9">
      <c r="I942" s="17"/>
    </row>
    <row r="943" spans="9:9">
      <c r="I943" s="17"/>
    </row>
    <row r="944" spans="9:9">
      <c r="I944" s="17"/>
    </row>
    <row r="945" spans="9:9">
      <c r="I945" s="17"/>
    </row>
    <row r="946" spans="9:9">
      <c r="I946" s="17"/>
    </row>
    <row r="947" spans="9:9">
      <c r="I947" s="17"/>
    </row>
    <row r="948" spans="9:9">
      <c r="I948" s="17"/>
    </row>
    <row r="949" spans="9:9">
      <c r="I949" s="17"/>
    </row>
    <row r="950" spans="9:9">
      <c r="I950" s="17"/>
    </row>
    <row r="951" spans="9:9">
      <c r="I951" s="17"/>
    </row>
    <row r="952" spans="9:9">
      <c r="I952" s="17"/>
    </row>
    <row r="953" spans="9:9">
      <c r="I953" s="17"/>
    </row>
    <row r="954" spans="9:9">
      <c r="I954" s="17"/>
    </row>
    <row r="955" spans="9:9">
      <c r="I955" s="17"/>
    </row>
    <row r="956" spans="9:9">
      <c r="I956" s="17"/>
    </row>
    <row r="957" spans="9:9">
      <c r="I957" s="17"/>
    </row>
    <row r="958" spans="9:9">
      <c r="I958" s="17"/>
    </row>
    <row r="959" spans="9:9">
      <c r="I959" s="17"/>
    </row>
    <row r="960" spans="9:9">
      <c r="I960" s="17"/>
    </row>
    <row r="961" spans="9:9">
      <c r="I961" s="17"/>
    </row>
    <row r="962" spans="9:9">
      <c r="I962" s="17"/>
    </row>
    <row r="963" spans="9:9">
      <c r="I963" s="17"/>
    </row>
    <row r="964" spans="9:9">
      <c r="I964" s="17"/>
    </row>
    <row r="965" spans="9:9">
      <c r="I965" s="17"/>
    </row>
    <row r="966" spans="9:9">
      <c r="I966" s="17"/>
    </row>
    <row r="967" spans="9:9">
      <c r="I967" s="17"/>
    </row>
    <row r="968" spans="9:9">
      <c r="I968" s="17"/>
    </row>
    <row r="969" spans="9:9">
      <c r="I969" s="17"/>
    </row>
    <row r="970" spans="9:9">
      <c r="I970" s="17"/>
    </row>
    <row r="971" spans="9:9">
      <c r="I971" s="17"/>
    </row>
    <row r="972" spans="9:9">
      <c r="I972" s="17"/>
    </row>
    <row r="973" spans="9:9">
      <c r="I973" s="17"/>
    </row>
    <row r="974" spans="9:9">
      <c r="I974" s="17"/>
    </row>
    <row r="975" spans="9:9">
      <c r="I975" s="17"/>
    </row>
    <row r="976" spans="9:9">
      <c r="I976" s="17"/>
    </row>
    <row r="977" spans="9:9">
      <c r="I977" s="17"/>
    </row>
    <row r="978" spans="9:9">
      <c r="I978" s="17"/>
    </row>
    <row r="979" spans="9:9">
      <c r="I979" s="17"/>
    </row>
    <row r="980" spans="9:9">
      <c r="I980" s="17"/>
    </row>
    <row r="981" spans="9:9">
      <c r="I981" s="17"/>
    </row>
    <row r="982" spans="9:9">
      <c r="I982" s="17"/>
    </row>
    <row r="983" spans="9:9">
      <c r="I983" s="17"/>
    </row>
    <row r="984" spans="9:9">
      <c r="I984" s="17"/>
    </row>
    <row r="985" spans="9:9">
      <c r="I985" s="17"/>
    </row>
    <row r="986" spans="9:9">
      <c r="I986" s="17"/>
    </row>
    <row r="987" spans="9:9">
      <c r="I987" s="17"/>
    </row>
    <row r="988" spans="9:9">
      <c r="I988" s="17"/>
    </row>
    <row r="989" spans="9:9">
      <c r="I989" s="17"/>
    </row>
    <row r="990" spans="9:9">
      <c r="I990" s="17"/>
    </row>
    <row r="991" spans="9:9">
      <c r="I991" s="17"/>
    </row>
    <row r="992" spans="9:9">
      <c r="I992" s="17"/>
    </row>
    <row r="993" spans="9:9">
      <c r="I993" s="17"/>
    </row>
    <row r="994" spans="9:9">
      <c r="I994" s="17"/>
    </row>
    <row r="995" spans="9:9">
      <c r="I995" s="17"/>
    </row>
    <row r="996" spans="9:9">
      <c r="I996" s="17"/>
    </row>
    <row r="997" spans="9:9">
      <c r="I997" s="17"/>
    </row>
    <row r="998" spans="9:9">
      <c r="I998" s="17"/>
    </row>
    <row r="999" spans="9:9">
      <c r="I999" s="17"/>
    </row>
    <row r="1000" spans="9:9">
      <c r="I1000" s="17"/>
    </row>
    <row r="1001" spans="9:9">
      <c r="I1001" s="17"/>
    </row>
    <row r="1002" spans="9:9">
      <c r="I1002" s="17"/>
    </row>
    <row r="1003" spans="9:9">
      <c r="I1003" s="17"/>
    </row>
    <row r="1004" spans="9:9">
      <c r="I1004" s="17"/>
    </row>
    <row r="1005" spans="9:9">
      <c r="I1005" s="17"/>
    </row>
    <row r="1006" spans="9:9">
      <c r="I1006" s="17"/>
    </row>
    <row r="1007" spans="9:9">
      <c r="I1007" s="17"/>
    </row>
    <row r="1008" spans="9:9">
      <c r="I1008" s="17"/>
    </row>
    <row r="1009" spans="9:9">
      <c r="I1009" s="17"/>
    </row>
    <row r="1010" spans="9:9">
      <c r="I1010" s="17"/>
    </row>
    <row r="1011" spans="9:9">
      <c r="I1011" s="17"/>
    </row>
    <row r="1012" spans="9:9">
      <c r="I1012" s="17"/>
    </row>
    <row r="1013" spans="9:9">
      <c r="I1013" s="17"/>
    </row>
    <row r="1014" spans="9:9">
      <c r="I1014" s="17"/>
    </row>
    <row r="1015" spans="9:9">
      <c r="I1015" s="17"/>
    </row>
    <row r="1016" spans="9:9">
      <c r="I1016" s="17"/>
    </row>
    <row r="1017" spans="9:9">
      <c r="I1017" s="17"/>
    </row>
    <row r="1018" spans="9:9">
      <c r="I1018" s="17"/>
    </row>
    <row r="1019" spans="9:9">
      <c r="I1019" s="17"/>
    </row>
    <row r="1020" spans="9:9">
      <c r="I1020" s="17"/>
    </row>
    <row r="1021" spans="9:9">
      <c r="I1021" s="17"/>
    </row>
    <row r="1022" spans="9:9">
      <c r="I1022" s="17"/>
    </row>
    <row r="1023" spans="9:9">
      <c r="I1023" s="17"/>
    </row>
    <row r="1024" spans="9:9">
      <c r="I1024" s="17"/>
    </row>
    <row r="1025" spans="9:9">
      <c r="I1025" s="17"/>
    </row>
    <row r="1026" spans="9:9">
      <c r="I1026" s="17"/>
    </row>
    <row r="1027" spans="9:9">
      <c r="I1027" s="17"/>
    </row>
    <row r="1028" spans="9:9">
      <c r="I1028" s="17"/>
    </row>
    <row r="1029" spans="9:9">
      <c r="I1029" s="17"/>
    </row>
    <row r="1030" spans="9:9">
      <c r="I1030" s="17"/>
    </row>
    <row r="1031" spans="9:9">
      <c r="I1031" s="17"/>
    </row>
    <row r="1032" spans="9:9">
      <c r="I1032" s="17"/>
    </row>
    <row r="1033" spans="9:9">
      <c r="I1033" s="17"/>
    </row>
    <row r="1034" spans="9:9">
      <c r="I1034" s="17"/>
    </row>
    <row r="1035" spans="9:9">
      <c r="I1035" s="17"/>
    </row>
    <row r="1036" spans="9:9">
      <c r="I1036" s="17"/>
    </row>
    <row r="1037" spans="9:9">
      <c r="I1037" s="17"/>
    </row>
    <row r="1038" spans="9:9">
      <c r="I1038" s="17"/>
    </row>
    <row r="1039" spans="9:9">
      <c r="I1039" s="17"/>
    </row>
    <row r="1040" spans="9:9">
      <c r="I1040" s="17"/>
    </row>
    <row r="1041" spans="9:9">
      <c r="I1041" s="17"/>
    </row>
    <row r="1042" spans="9:9">
      <c r="I1042" s="17"/>
    </row>
    <row r="1043" spans="9:9">
      <c r="I1043" s="17"/>
    </row>
    <row r="1044" spans="9:9">
      <c r="I1044" s="17"/>
    </row>
    <row r="1045" spans="9:9">
      <c r="I1045" s="17"/>
    </row>
    <row r="1046" spans="9:9">
      <c r="I1046" s="17"/>
    </row>
    <row r="1047" spans="9:9">
      <c r="I1047" s="17"/>
    </row>
    <row r="1048" spans="9:9">
      <c r="I1048" s="17"/>
    </row>
    <row r="1049" spans="9:9">
      <c r="I1049" s="17"/>
    </row>
    <row r="1050" spans="9:9">
      <c r="I1050" s="17"/>
    </row>
    <row r="1051" spans="9:9">
      <c r="I1051" s="17"/>
    </row>
    <row r="1052" spans="9:9">
      <c r="I1052" s="17"/>
    </row>
    <row r="1053" spans="9:9">
      <c r="I1053" s="17"/>
    </row>
    <row r="1054" spans="9:9">
      <c r="I1054" s="17"/>
    </row>
    <row r="1055" spans="9:9">
      <c r="I1055" s="17"/>
    </row>
    <row r="1056" spans="9:9">
      <c r="I1056" s="17"/>
    </row>
    <row r="1057" spans="9:9">
      <c r="I1057" s="17"/>
    </row>
    <row r="1058" spans="9:9">
      <c r="I1058" s="17"/>
    </row>
    <row r="1059" spans="9:9">
      <c r="I1059" s="17"/>
    </row>
    <row r="1060" spans="9:9">
      <c r="I1060" s="17"/>
    </row>
    <row r="1061" spans="9:9">
      <c r="I1061" s="17"/>
    </row>
    <row r="1062" spans="9:9">
      <c r="I1062" s="17"/>
    </row>
    <row r="1063" spans="9:9">
      <c r="I1063" s="17"/>
    </row>
    <row r="1064" spans="9:9">
      <c r="I1064" s="17"/>
    </row>
    <row r="1065" spans="9:9">
      <c r="I1065" s="17"/>
    </row>
    <row r="1066" spans="9:9">
      <c r="I1066" s="17"/>
    </row>
    <row r="1067" spans="9:9">
      <c r="I1067" s="17"/>
    </row>
    <row r="1068" spans="9:9">
      <c r="I1068" s="17"/>
    </row>
    <row r="1069" spans="9:9">
      <c r="I1069" s="17"/>
    </row>
    <row r="1070" spans="9:9">
      <c r="I1070" s="17"/>
    </row>
    <row r="1071" spans="9:9">
      <c r="I1071" s="17"/>
    </row>
    <row r="1072" spans="9:9">
      <c r="I1072" s="17"/>
    </row>
    <row r="1073" spans="9:9">
      <c r="I1073" s="17"/>
    </row>
    <row r="1074" spans="9:9">
      <c r="I1074" s="17"/>
    </row>
    <row r="1075" spans="9:9">
      <c r="I1075" s="17"/>
    </row>
    <row r="1076" spans="9:9">
      <c r="I1076" s="17"/>
    </row>
    <row r="1077" spans="9:9">
      <c r="I1077" s="17"/>
    </row>
    <row r="1078" spans="9:9">
      <c r="I1078" s="17"/>
    </row>
    <row r="1079" spans="9:9">
      <c r="I1079" s="17"/>
    </row>
    <row r="1080" spans="9:9">
      <c r="I1080" s="17"/>
    </row>
    <row r="1081" spans="9:9">
      <c r="I1081" s="17"/>
    </row>
    <row r="1082" spans="9:9">
      <c r="I1082" s="17"/>
    </row>
    <row r="1083" spans="9:9">
      <c r="I1083" s="17"/>
    </row>
    <row r="1084" spans="9:9">
      <c r="I1084" s="17"/>
    </row>
    <row r="1085" spans="9:9">
      <c r="I1085" s="17"/>
    </row>
    <row r="1086" spans="9:9">
      <c r="I1086" s="17"/>
    </row>
    <row r="1087" spans="9:9">
      <c r="I1087" s="17"/>
    </row>
    <row r="1088" spans="9:9">
      <c r="I1088" s="17"/>
    </row>
    <row r="1089" spans="9:9">
      <c r="I1089" s="17"/>
    </row>
    <row r="1090" spans="9:9">
      <c r="I1090" s="17"/>
    </row>
    <row r="1091" spans="9:9">
      <c r="I1091" s="17"/>
    </row>
    <row r="1092" spans="9:9">
      <c r="I1092" s="17"/>
    </row>
    <row r="1093" spans="9:9">
      <c r="I1093" s="17"/>
    </row>
    <row r="1094" spans="9:9">
      <c r="I1094" s="17"/>
    </row>
    <row r="1095" spans="9:9">
      <c r="I1095" s="17"/>
    </row>
    <row r="1096" spans="9:9">
      <c r="I1096" s="17"/>
    </row>
    <row r="1097" spans="9:9">
      <c r="I1097" s="17"/>
    </row>
    <row r="1098" spans="9:9">
      <c r="I1098" s="17"/>
    </row>
    <row r="1099" spans="9:9">
      <c r="I1099" s="17"/>
    </row>
    <row r="1100" spans="9:9">
      <c r="I1100" s="17"/>
    </row>
    <row r="1101" spans="9:9">
      <c r="I1101" s="17"/>
    </row>
    <row r="1102" spans="9:9">
      <c r="I1102" s="17"/>
    </row>
    <row r="1103" spans="9:9">
      <c r="I1103" s="17"/>
    </row>
    <row r="1104" spans="9:9">
      <c r="I1104" s="17"/>
    </row>
    <row r="1105" spans="9:9">
      <c r="I1105" s="17"/>
    </row>
    <row r="1106" spans="9:9">
      <c r="I1106" s="17"/>
    </row>
    <row r="1107" spans="9:9">
      <c r="I1107" s="17"/>
    </row>
    <row r="1108" spans="9:9">
      <c r="I1108" s="17"/>
    </row>
    <row r="1109" spans="9:9">
      <c r="I1109" s="17"/>
    </row>
    <row r="1110" spans="9:9">
      <c r="I1110" s="17"/>
    </row>
    <row r="1111" spans="9:9">
      <c r="I1111" s="17"/>
    </row>
    <row r="1112" spans="9:9">
      <c r="I1112" s="17"/>
    </row>
    <row r="1113" spans="9:9">
      <c r="I1113" s="17"/>
    </row>
    <row r="1114" spans="9:9">
      <c r="I1114" s="17"/>
    </row>
    <row r="1115" spans="9:9">
      <c r="I1115" s="17"/>
    </row>
    <row r="1116" spans="9:9">
      <c r="I1116" s="17"/>
    </row>
    <row r="1117" spans="9:9">
      <c r="I1117" s="17"/>
    </row>
    <row r="1118" spans="9:9">
      <c r="I1118" s="17"/>
    </row>
    <row r="1119" spans="9:9">
      <c r="I1119" s="17"/>
    </row>
    <row r="1120" spans="9:9">
      <c r="I1120" s="17"/>
    </row>
    <row r="1121" spans="9:9">
      <c r="I1121" s="17"/>
    </row>
    <row r="1122" spans="9:9">
      <c r="I1122" s="17"/>
    </row>
    <row r="1123" spans="9:9">
      <c r="I1123" s="17"/>
    </row>
    <row r="1124" spans="9:9">
      <c r="I1124" s="17"/>
    </row>
    <row r="1125" spans="9:9">
      <c r="I1125" s="17"/>
    </row>
    <row r="1126" spans="9:9">
      <c r="I1126" s="17"/>
    </row>
    <row r="1127" spans="9:9">
      <c r="I1127" s="17"/>
    </row>
    <row r="1128" spans="9:9">
      <c r="I1128" s="17"/>
    </row>
    <row r="1129" spans="9:9">
      <c r="I1129" s="17"/>
    </row>
    <row r="1130" spans="9:9">
      <c r="I1130" s="17"/>
    </row>
    <row r="1131" spans="9:9">
      <c r="I1131" s="17"/>
    </row>
    <row r="1132" spans="9:9">
      <c r="I1132" s="17"/>
    </row>
    <row r="1133" spans="9:9">
      <c r="I1133" s="17"/>
    </row>
    <row r="1134" spans="9:9">
      <c r="I1134" s="17"/>
    </row>
    <row r="1135" spans="9:9">
      <c r="I1135" s="17"/>
    </row>
    <row r="1136" spans="9:9">
      <c r="I1136" s="17"/>
    </row>
    <row r="1137" spans="9:9">
      <c r="I1137" s="17"/>
    </row>
    <row r="1138" spans="9:9">
      <c r="I1138" s="17"/>
    </row>
    <row r="1139" spans="9:9">
      <c r="I1139" s="17"/>
    </row>
    <row r="1140" spans="9:9">
      <c r="I1140" s="17"/>
    </row>
    <row r="1141" spans="9:9">
      <c r="I1141" s="17"/>
    </row>
    <row r="1142" spans="9:9">
      <c r="I1142" s="17"/>
    </row>
    <row r="1143" spans="9:9">
      <c r="I1143" s="17"/>
    </row>
    <row r="1144" spans="9:9">
      <c r="I1144" s="17"/>
    </row>
    <row r="1145" spans="9:9">
      <c r="I1145" s="17"/>
    </row>
    <row r="1146" spans="9:9">
      <c r="I1146" s="17"/>
    </row>
    <row r="1147" spans="9:9">
      <c r="I1147" s="17"/>
    </row>
    <row r="1148" spans="9:9">
      <c r="I1148" s="17"/>
    </row>
    <row r="1149" spans="9:9">
      <c r="I1149" s="17"/>
    </row>
    <row r="1150" spans="9:9">
      <c r="I1150" s="17"/>
    </row>
    <row r="1151" spans="9:9">
      <c r="I1151" s="17"/>
    </row>
    <row r="1152" spans="9:9">
      <c r="I1152" s="17"/>
    </row>
    <row r="1153" spans="9:9">
      <c r="I1153" s="17"/>
    </row>
    <row r="1154" spans="9:9">
      <c r="I1154" s="17"/>
    </row>
    <row r="1155" spans="9:9">
      <c r="I1155" s="17"/>
    </row>
    <row r="1156" spans="9:9">
      <c r="I1156" s="17"/>
    </row>
    <row r="1157" spans="9:9">
      <c r="I1157" s="17"/>
    </row>
    <row r="1158" spans="9:9">
      <c r="I1158" s="17"/>
    </row>
    <row r="1159" spans="9:9">
      <c r="I1159" s="17"/>
    </row>
    <row r="1160" spans="9:9">
      <c r="I1160" s="17"/>
    </row>
    <row r="1161" spans="9:9">
      <c r="I1161" s="17"/>
    </row>
    <row r="1162" spans="9:9">
      <c r="I1162" s="17"/>
    </row>
    <row r="1163" spans="9:9">
      <c r="I1163" s="17"/>
    </row>
    <row r="1164" spans="9:9">
      <c r="I1164" s="17"/>
    </row>
    <row r="1165" spans="9:9">
      <c r="I1165" s="17"/>
    </row>
    <row r="1166" spans="9:9">
      <c r="I1166" s="17"/>
    </row>
    <row r="1167" spans="9:9">
      <c r="I1167" s="17"/>
    </row>
    <row r="1168" spans="9:9">
      <c r="I1168" s="17"/>
    </row>
    <row r="1169" spans="9:9">
      <c r="I1169" s="17"/>
    </row>
    <row r="1170" spans="9:9">
      <c r="I1170" s="17"/>
    </row>
    <row r="1171" spans="9:9">
      <c r="I1171" s="17"/>
    </row>
    <row r="1172" spans="9:9">
      <c r="I1172" s="17"/>
    </row>
    <row r="1173" spans="9:9">
      <c r="I1173" s="17"/>
    </row>
    <row r="1174" spans="9:9">
      <c r="I1174" s="17"/>
    </row>
    <row r="1175" spans="9:9">
      <c r="I1175" s="17"/>
    </row>
    <row r="1176" spans="9:9">
      <c r="I1176" s="17"/>
    </row>
    <row r="1177" spans="9:9">
      <c r="I1177" s="17"/>
    </row>
    <row r="1178" spans="9:9">
      <c r="I1178" s="17"/>
    </row>
    <row r="1179" spans="9:9">
      <c r="I1179" s="17"/>
    </row>
    <row r="1180" spans="9:9">
      <c r="I1180" s="17"/>
    </row>
    <row r="1181" spans="9:9">
      <c r="I1181" s="17"/>
    </row>
    <row r="1182" spans="9:9">
      <c r="I1182" s="17"/>
    </row>
    <row r="1183" spans="9:9">
      <c r="I1183" s="17"/>
    </row>
    <row r="1184" spans="9:9">
      <c r="I1184" s="17"/>
    </row>
    <row r="1185" spans="9:9">
      <c r="I1185" s="17"/>
    </row>
    <row r="1186" spans="9:9">
      <c r="I1186" s="17"/>
    </row>
    <row r="1187" spans="9:9">
      <c r="I1187" s="17"/>
    </row>
    <row r="1188" spans="9:9">
      <c r="I1188" s="17"/>
    </row>
    <row r="1189" spans="9:9">
      <c r="I1189" s="17"/>
    </row>
    <row r="1190" spans="9:9">
      <c r="I1190" s="17"/>
    </row>
    <row r="1191" spans="9:9">
      <c r="I1191" s="17"/>
    </row>
    <row r="1192" spans="9:9">
      <c r="I1192" s="17"/>
    </row>
    <row r="1193" spans="9:9">
      <c r="I1193" s="17"/>
    </row>
    <row r="1194" spans="9:9">
      <c r="I1194" s="17"/>
    </row>
    <row r="1195" spans="9:9">
      <c r="I1195" s="17"/>
    </row>
    <row r="1196" spans="9:9">
      <c r="I1196" s="17"/>
    </row>
    <row r="1197" spans="9:9">
      <c r="I1197" s="17"/>
    </row>
    <row r="1198" spans="9:9">
      <c r="I1198" s="17"/>
    </row>
    <row r="1199" spans="9:9">
      <c r="I1199" s="17"/>
    </row>
    <row r="1200" spans="9:9">
      <c r="I1200" s="17"/>
    </row>
    <row r="1201" spans="9:9">
      <c r="I1201" s="17"/>
    </row>
    <row r="1202" spans="9:9">
      <c r="I1202" s="17"/>
    </row>
    <row r="1203" spans="9:9">
      <c r="I1203" s="17"/>
    </row>
    <row r="1204" spans="9:9">
      <c r="I1204" s="17"/>
    </row>
    <row r="1205" spans="9:9">
      <c r="I1205" s="17"/>
    </row>
    <row r="1206" spans="9:9">
      <c r="I1206" s="17"/>
    </row>
    <row r="1207" spans="9:9">
      <c r="I1207" s="17"/>
    </row>
    <row r="1208" spans="9:9">
      <c r="I1208" s="17"/>
    </row>
    <row r="1209" spans="9:9">
      <c r="I1209" s="17"/>
    </row>
    <row r="1210" spans="9:9">
      <c r="I1210" s="17"/>
    </row>
    <row r="1211" spans="9:9">
      <c r="I1211" s="17"/>
    </row>
    <row r="1212" spans="9:9">
      <c r="I1212" s="17"/>
    </row>
    <row r="1213" spans="9:9">
      <c r="I1213" s="17"/>
    </row>
    <row r="1214" spans="9:9">
      <c r="I1214" s="17"/>
    </row>
    <row r="1215" spans="9:9">
      <c r="I1215" s="17"/>
    </row>
    <row r="1216" spans="9:9">
      <c r="I1216" s="17"/>
    </row>
    <row r="1217" spans="9:9">
      <c r="I1217" s="17"/>
    </row>
    <row r="1218" spans="9:9">
      <c r="I1218" s="17"/>
    </row>
    <row r="1219" spans="9:9">
      <c r="I1219" s="17"/>
    </row>
    <row r="1220" spans="9:9">
      <c r="I1220" s="17"/>
    </row>
    <row r="1221" spans="9:9">
      <c r="I1221" s="17"/>
    </row>
    <row r="1222" spans="9:9">
      <c r="I1222" s="17"/>
    </row>
    <row r="1223" spans="9:9">
      <c r="I1223" s="17"/>
    </row>
    <row r="1224" spans="9:9">
      <c r="I1224" s="17"/>
    </row>
    <row r="1225" spans="9:9">
      <c r="I1225" s="17"/>
    </row>
    <row r="1226" spans="9:9">
      <c r="I1226" s="17"/>
    </row>
    <row r="1227" spans="9:9">
      <c r="I1227" s="17"/>
    </row>
    <row r="1228" spans="9:9">
      <c r="I1228" s="17"/>
    </row>
    <row r="1229" spans="9:9">
      <c r="I1229" s="17"/>
    </row>
    <row r="1230" spans="9:9">
      <c r="I1230" s="17"/>
    </row>
    <row r="1231" spans="9:9">
      <c r="I1231" s="17"/>
    </row>
    <row r="1232" spans="9:9">
      <c r="I1232" s="17"/>
    </row>
    <row r="1233" spans="9:9">
      <c r="I1233" s="17"/>
    </row>
    <row r="1234" spans="9:9">
      <c r="I1234" s="17"/>
    </row>
    <row r="1235" spans="9:9">
      <c r="I1235" s="17"/>
    </row>
    <row r="1236" spans="9:9">
      <c r="I1236" s="17"/>
    </row>
    <row r="1237" spans="9:9">
      <c r="I1237" s="17"/>
    </row>
    <row r="1238" spans="9:9">
      <c r="I1238" s="17"/>
    </row>
    <row r="1239" spans="9:9">
      <c r="I1239" s="17"/>
    </row>
    <row r="1240" spans="9:9">
      <c r="I1240" s="17"/>
    </row>
    <row r="1241" spans="9:9">
      <c r="I1241" s="17"/>
    </row>
    <row r="1242" spans="9:9">
      <c r="I1242" s="17"/>
    </row>
    <row r="1243" spans="9:9">
      <c r="I1243" s="17"/>
    </row>
    <row r="1244" spans="9:9">
      <c r="I1244" s="17"/>
    </row>
    <row r="1245" spans="9:9">
      <c r="I1245" s="17"/>
    </row>
    <row r="1246" spans="9:9">
      <c r="I1246" s="17"/>
    </row>
    <row r="1247" spans="9:9">
      <c r="I1247" s="17"/>
    </row>
    <row r="1248" spans="9:9">
      <c r="I1248" s="17"/>
    </row>
    <row r="1249" spans="9:9">
      <c r="I1249" s="17"/>
    </row>
    <row r="1250" spans="9:9">
      <c r="I1250" s="17"/>
    </row>
    <row r="1251" spans="9:9">
      <c r="I1251" s="17"/>
    </row>
    <row r="1252" spans="9:9">
      <c r="I1252" s="17"/>
    </row>
    <row r="1253" spans="9:9">
      <c r="I1253" s="17"/>
    </row>
    <row r="1254" spans="9:9">
      <c r="I1254" s="17"/>
    </row>
    <row r="1255" spans="9:9">
      <c r="I1255" s="17"/>
    </row>
    <row r="1256" spans="9:9">
      <c r="I1256" s="17"/>
    </row>
    <row r="1257" spans="9:9">
      <c r="I1257" s="17"/>
    </row>
    <row r="1258" spans="9:9">
      <c r="I1258" s="17"/>
    </row>
    <row r="1259" spans="9:9">
      <c r="I1259" s="17"/>
    </row>
    <row r="1260" spans="9:9">
      <c r="I1260" s="17"/>
    </row>
    <row r="1261" spans="9:9">
      <c r="I1261" s="17"/>
    </row>
    <row r="1262" spans="9:9">
      <c r="I1262" s="17"/>
    </row>
    <row r="1263" spans="9:9">
      <c r="I1263" s="17"/>
    </row>
    <row r="1264" spans="9:9">
      <c r="I1264" s="17"/>
    </row>
    <row r="1265" spans="9:9">
      <c r="I1265" s="17"/>
    </row>
    <row r="1266" spans="9:9">
      <c r="I1266" s="17"/>
    </row>
    <row r="1267" spans="9:9">
      <c r="I1267" s="17"/>
    </row>
    <row r="1268" spans="9:9">
      <c r="I1268" s="17"/>
    </row>
    <row r="1269" spans="9:9">
      <c r="I1269" s="17"/>
    </row>
    <row r="1270" spans="9:9">
      <c r="I1270" s="17"/>
    </row>
    <row r="1271" spans="9:9">
      <c r="I1271" s="17"/>
    </row>
    <row r="1272" spans="9:9">
      <c r="I1272" s="17"/>
    </row>
    <row r="1273" spans="9:9">
      <c r="I1273" s="17"/>
    </row>
    <row r="1274" spans="9:9">
      <c r="I1274" s="17"/>
    </row>
    <row r="1275" spans="9:9">
      <c r="I1275" s="17"/>
    </row>
    <row r="1276" spans="9:9">
      <c r="I1276" s="17"/>
    </row>
    <row r="1277" spans="9:9">
      <c r="I1277" s="17"/>
    </row>
    <row r="1278" spans="9:9">
      <c r="I1278" s="17"/>
    </row>
    <row r="1279" spans="9:9">
      <c r="I1279" s="17"/>
    </row>
    <row r="1280" spans="9:9">
      <c r="I1280" s="17"/>
    </row>
    <row r="1281" spans="9:9">
      <c r="I1281" s="17"/>
    </row>
    <row r="1282" spans="9:9">
      <c r="I1282" s="17"/>
    </row>
    <row r="1283" spans="9:9">
      <c r="I1283" s="17"/>
    </row>
    <row r="1284" spans="9:9">
      <c r="I1284" s="17"/>
    </row>
    <row r="1285" spans="9:9">
      <c r="I1285" s="17"/>
    </row>
    <row r="1286" spans="9:9">
      <c r="I1286" s="17"/>
    </row>
    <row r="1287" spans="9:9">
      <c r="I1287" s="17"/>
    </row>
    <row r="1288" spans="9:9">
      <c r="I1288" s="17"/>
    </row>
    <row r="1289" spans="9:9">
      <c r="I1289" s="17"/>
    </row>
    <row r="1290" spans="9:9">
      <c r="I1290" s="17"/>
    </row>
    <row r="1291" spans="9:9">
      <c r="I1291" s="17"/>
    </row>
    <row r="1292" spans="9:9">
      <c r="I1292" s="17"/>
    </row>
    <row r="1293" spans="9:9">
      <c r="I1293" s="17"/>
    </row>
    <row r="1294" spans="9:9">
      <c r="I1294" s="17"/>
    </row>
    <row r="1295" spans="9:9">
      <c r="I1295" s="17"/>
    </row>
    <row r="1296" spans="9:9">
      <c r="I1296" s="17"/>
    </row>
    <row r="1297" spans="9:9">
      <c r="I1297" s="17"/>
    </row>
    <row r="1298" spans="9:9">
      <c r="I1298" s="17"/>
    </row>
    <row r="1299" spans="9:9">
      <c r="I1299" s="17"/>
    </row>
    <row r="1300" spans="9:9">
      <c r="I1300" s="17"/>
    </row>
    <row r="1301" spans="9:9">
      <c r="I1301" s="17"/>
    </row>
    <row r="1302" spans="9:9">
      <c r="I1302" s="17"/>
    </row>
    <row r="1303" spans="9:9">
      <c r="I1303" s="17"/>
    </row>
    <row r="1304" spans="9:9">
      <c r="I1304" s="17"/>
    </row>
    <row r="1305" spans="9:9">
      <c r="I1305" s="17"/>
    </row>
    <row r="1306" spans="9:9">
      <c r="I1306" s="17"/>
    </row>
    <row r="1307" spans="9:9">
      <c r="I1307" s="17"/>
    </row>
    <row r="1308" spans="9:9">
      <c r="I1308" s="17"/>
    </row>
    <row r="1309" spans="9:9">
      <c r="I1309" s="17"/>
    </row>
    <row r="1310" spans="9:9">
      <c r="I1310" s="17"/>
    </row>
    <row r="1311" spans="9:9">
      <c r="I1311" s="17"/>
    </row>
    <row r="1312" spans="9:9">
      <c r="I1312" s="17"/>
    </row>
    <row r="1313" spans="9:9">
      <c r="I1313" s="17"/>
    </row>
    <row r="1314" spans="9:9">
      <c r="I1314" s="17"/>
    </row>
    <row r="1315" spans="9:9">
      <c r="I1315" s="17"/>
    </row>
    <row r="1316" spans="9:9">
      <c r="I1316" s="17"/>
    </row>
    <row r="1317" spans="9:9">
      <c r="I1317" s="17"/>
    </row>
    <row r="1318" spans="9:9">
      <c r="I1318" s="17"/>
    </row>
    <row r="1319" spans="9:9">
      <c r="I1319" s="17"/>
    </row>
    <row r="1320" spans="9:9">
      <c r="I1320" s="17"/>
    </row>
    <row r="1321" spans="9:9">
      <c r="I1321" s="17"/>
    </row>
    <row r="1322" spans="9:9">
      <c r="I1322" s="17"/>
    </row>
    <row r="1323" spans="9:9">
      <c r="I1323" s="17"/>
    </row>
    <row r="1324" spans="9:9">
      <c r="I1324" s="17"/>
    </row>
    <row r="1325" spans="9:9">
      <c r="I1325" s="17"/>
    </row>
    <row r="1326" spans="9:9">
      <c r="I1326" s="17"/>
    </row>
    <row r="1327" spans="9:9">
      <c r="I1327" s="17"/>
    </row>
    <row r="1328" spans="9:9">
      <c r="I1328" s="17"/>
    </row>
    <row r="1329" spans="9:9">
      <c r="I1329" s="17"/>
    </row>
    <row r="1330" spans="9:9">
      <c r="I1330" s="17"/>
    </row>
    <row r="1331" spans="9:9">
      <c r="I1331" s="17"/>
    </row>
    <row r="1332" spans="9:9">
      <c r="I1332" s="17"/>
    </row>
    <row r="1333" spans="9:9">
      <c r="I1333" s="17"/>
    </row>
    <row r="1334" spans="9:9">
      <c r="I1334" s="17"/>
    </row>
    <row r="1335" spans="9:9">
      <c r="I1335" s="17"/>
    </row>
    <row r="1336" spans="9:9">
      <c r="I1336" s="17"/>
    </row>
    <row r="1337" spans="9:9">
      <c r="I1337" s="17"/>
    </row>
    <row r="1338" spans="9:9">
      <c r="I1338" s="17"/>
    </row>
    <row r="1339" spans="9:9">
      <c r="I1339" s="17"/>
    </row>
    <row r="1340" spans="9:9">
      <c r="I1340" s="17"/>
    </row>
    <row r="1341" spans="9:9">
      <c r="I1341" s="17"/>
    </row>
    <row r="1342" spans="9:9">
      <c r="I1342" s="17"/>
    </row>
    <row r="1343" spans="9:9">
      <c r="I1343" s="17"/>
    </row>
    <row r="1344" spans="9:9">
      <c r="I1344" s="17"/>
    </row>
    <row r="1345" spans="9:9">
      <c r="I1345" s="17"/>
    </row>
    <row r="1346" spans="9:9">
      <c r="I1346" s="17"/>
    </row>
    <row r="1347" spans="9:9">
      <c r="I1347" s="17"/>
    </row>
    <row r="1348" spans="9:9">
      <c r="I1348" s="17"/>
    </row>
    <row r="1349" spans="9:9">
      <c r="I1349" s="17"/>
    </row>
    <row r="1350" spans="9:9">
      <c r="I1350" s="17"/>
    </row>
    <row r="1351" spans="9:9">
      <c r="I1351" s="17"/>
    </row>
    <row r="1352" spans="9:9">
      <c r="I1352" s="17"/>
    </row>
    <row r="1353" spans="9:9">
      <c r="I1353" s="17"/>
    </row>
    <row r="1354" spans="9:9">
      <c r="I1354" s="17"/>
    </row>
    <row r="1355" spans="9:9">
      <c r="I1355" s="17"/>
    </row>
    <row r="1356" spans="9:9">
      <c r="I1356" s="17"/>
    </row>
    <row r="1357" spans="9:9">
      <c r="I1357" s="17"/>
    </row>
    <row r="1358" spans="9:9">
      <c r="I1358" s="17"/>
    </row>
    <row r="1359" spans="9:9">
      <c r="I1359" s="17"/>
    </row>
    <row r="1360" spans="9:9">
      <c r="I1360" s="17"/>
    </row>
    <row r="1361" spans="9:9">
      <c r="I1361" s="17"/>
    </row>
    <row r="1362" spans="9:9">
      <c r="I1362" s="17"/>
    </row>
    <row r="1363" spans="9:9">
      <c r="I1363" s="17"/>
    </row>
    <row r="1364" spans="9:9">
      <c r="I1364" s="17"/>
    </row>
    <row r="1365" spans="9:9">
      <c r="I1365" s="17"/>
    </row>
    <row r="1366" spans="9:9">
      <c r="I1366" s="17"/>
    </row>
    <row r="1367" spans="9:9">
      <c r="I1367" s="17"/>
    </row>
    <row r="1368" spans="9:9">
      <c r="I1368" s="17"/>
    </row>
    <row r="1369" spans="9:9">
      <c r="I1369" s="17"/>
    </row>
    <row r="1370" spans="9:9">
      <c r="I1370" s="17"/>
    </row>
    <row r="1371" spans="9:9">
      <c r="I1371" s="17"/>
    </row>
    <row r="1372" spans="9:9">
      <c r="I1372" s="17"/>
    </row>
    <row r="1373" spans="9:9">
      <c r="I1373" s="17"/>
    </row>
    <row r="1374" spans="9:9">
      <c r="I1374" s="17"/>
    </row>
    <row r="1375" spans="9:9">
      <c r="I1375" s="17"/>
    </row>
    <row r="1376" spans="9:9">
      <c r="I1376" s="17"/>
    </row>
    <row r="1377" spans="9:9">
      <c r="I1377" s="17"/>
    </row>
    <row r="1378" spans="9:9">
      <c r="I1378" s="17"/>
    </row>
    <row r="1379" spans="9:9">
      <c r="I1379" s="17"/>
    </row>
    <row r="1380" spans="9:9">
      <c r="I1380" s="17"/>
    </row>
    <row r="1381" spans="9:9">
      <c r="I1381" s="17"/>
    </row>
    <row r="1382" spans="9:9">
      <c r="I1382" s="17"/>
    </row>
    <row r="1383" spans="9:9">
      <c r="I1383" s="17"/>
    </row>
    <row r="1384" spans="9:9">
      <c r="I1384" s="17"/>
    </row>
    <row r="1385" spans="9:9">
      <c r="I1385" s="17"/>
    </row>
    <row r="1386" spans="9:9">
      <c r="I1386" s="17"/>
    </row>
    <row r="1387" spans="9:9">
      <c r="I1387" s="17"/>
    </row>
    <row r="1388" spans="9:9">
      <c r="I1388" s="17"/>
    </row>
    <row r="1389" spans="9:9">
      <c r="I1389" s="17"/>
    </row>
    <row r="1390" spans="9:9">
      <c r="I1390" s="17"/>
    </row>
    <row r="1391" spans="9:9">
      <c r="I1391" s="17"/>
    </row>
    <row r="1392" spans="9:9">
      <c r="I1392" s="17"/>
    </row>
    <row r="1393" spans="9:9">
      <c r="I1393" s="17"/>
    </row>
    <row r="1394" spans="9:9">
      <c r="I1394" s="17"/>
    </row>
    <row r="1395" spans="9:9">
      <c r="I1395" s="17"/>
    </row>
    <row r="1396" spans="9:9">
      <c r="I1396" s="17"/>
    </row>
    <row r="1397" spans="9:9">
      <c r="I1397" s="17"/>
    </row>
    <row r="1398" spans="9:9">
      <c r="I1398" s="17"/>
    </row>
    <row r="1399" spans="9:9">
      <c r="I1399" s="17"/>
    </row>
    <row r="1400" spans="9:9">
      <c r="I1400" s="17"/>
    </row>
    <row r="1401" spans="9:9">
      <c r="I1401" s="17"/>
    </row>
    <row r="1402" spans="9:9">
      <c r="I1402" s="17"/>
    </row>
    <row r="1403" spans="9:9">
      <c r="I1403" s="17"/>
    </row>
    <row r="1404" spans="9:9">
      <c r="I1404" s="17"/>
    </row>
    <row r="1405" spans="9:9">
      <c r="I1405" s="17"/>
    </row>
    <row r="1406" spans="9:9">
      <c r="I1406" s="17"/>
    </row>
    <row r="1407" spans="9:9">
      <c r="I1407" s="17"/>
    </row>
    <row r="1408" spans="9:9">
      <c r="I1408" s="17"/>
    </row>
    <row r="1409" spans="9:9">
      <c r="I1409" s="17"/>
    </row>
    <row r="1410" spans="9:9">
      <c r="I1410" s="17"/>
    </row>
    <row r="1411" spans="9:9">
      <c r="I1411" s="17"/>
    </row>
    <row r="1412" spans="9:9">
      <c r="I1412" s="17"/>
    </row>
    <row r="1413" spans="9:9">
      <c r="I1413" s="17"/>
    </row>
    <row r="1414" spans="9:9">
      <c r="I1414" s="17"/>
    </row>
    <row r="1415" spans="9:9">
      <c r="I1415" s="17"/>
    </row>
    <row r="1416" spans="9:9">
      <c r="I1416" s="17"/>
    </row>
    <row r="1417" spans="9:9">
      <c r="I1417" s="17"/>
    </row>
    <row r="1418" spans="9:9">
      <c r="I1418" s="17"/>
    </row>
    <row r="1419" spans="9:9">
      <c r="I1419" s="17"/>
    </row>
    <row r="1420" spans="9:9">
      <c r="I1420" s="17"/>
    </row>
    <row r="1421" spans="9:9">
      <c r="I1421" s="17"/>
    </row>
    <row r="1422" spans="9:9">
      <c r="I1422" s="17"/>
    </row>
    <row r="1423" spans="9:9">
      <c r="I1423" s="17"/>
    </row>
    <row r="1424" spans="9:9">
      <c r="I1424" s="17"/>
    </row>
    <row r="1425" spans="9:9">
      <c r="I1425" s="17"/>
    </row>
    <row r="1426" spans="9:9">
      <c r="I1426" s="17"/>
    </row>
    <row r="1427" spans="9:9">
      <c r="I1427" s="17"/>
    </row>
    <row r="1428" spans="9:9">
      <c r="I1428" s="17"/>
    </row>
    <row r="1429" spans="9:9">
      <c r="I1429" s="17"/>
    </row>
    <row r="1430" spans="9:9">
      <c r="I1430" s="17"/>
    </row>
    <row r="1431" spans="9:9">
      <c r="I1431" s="17"/>
    </row>
    <row r="1432" spans="9:9">
      <c r="I1432" s="17"/>
    </row>
    <row r="1433" spans="9:9">
      <c r="I1433" s="17"/>
    </row>
    <row r="1434" spans="9:9">
      <c r="I1434" s="17"/>
    </row>
    <row r="1435" spans="9:9">
      <c r="I1435" s="17"/>
    </row>
    <row r="1436" spans="9:9">
      <c r="I1436" s="17"/>
    </row>
    <row r="1437" spans="9:9">
      <c r="I1437" s="17"/>
    </row>
    <row r="1438" spans="9:9">
      <c r="I1438" s="17"/>
    </row>
    <row r="1439" spans="9:9">
      <c r="I1439" s="17"/>
    </row>
    <row r="1440" spans="9:9">
      <c r="I1440" s="17"/>
    </row>
    <row r="1441" spans="9:9">
      <c r="I1441" s="17"/>
    </row>
    <row r="1442" spans="9:9">
      <c r="I1442" s="17"/>
    </row>
    <row r="1443" spans="9:9">
      <c r="I1443" s="17"/>
    </row>
    <row r="1444" spans="9:9">
      <c r="I1444" s="17"/>
    </row>
    <row r="1445" spans="9:9">
      <c r="I1445" s="17"/>
    </row>
    <row r="1446" spans="9:9">
      <c r="I1446" s="17"/>
    </row>
    <row r="1447" spans="9:9">
      <c r="I1447" s="17"/>
    </row>
    <row r="1448" spans="9:9">
      <c r="I1448" s="17"/>
    </row>
    <row r="1449" spans="9:9">
      <c r="I1449" s="17"/>
    </row>
    <row r="1450" spans="9:9">
      <c r="I1450" s="17"/>
    </row>
    <row r="1451" spans="9:9">
      <c r="I1451" s="17"/>
    </row>
    <row r="1452" spans="9:9">
      <c r="I1452" s="17"/>
    </row>
    <row r="1453" spans="9:9">
      <c r="I1453" s="17"/>
    </row>
    <row r="1454" spans="9:9">
      <c r="I1454" s="17"/>
    </row>
    <row r="1455" spans="9:9">
      <c r="I1455" s="17"/>
    </row>
    <row r="1456" spans="9:9">
      <c r="I1456" s="17"/>
    </row>
    <row r="1457" spans="9:9">
      <c r="I1457" s="17"/>
    </row>
    <row r="1458" spans="9:9">
      <c r="I1458" s="17"/>
    </row>
    <row r="1459" spans="9:9">
      <c r="I1459" s="17"/>
    </row>
    <row r="1460" spans="9:9">
      <c r="I1460" s="17"/>
    </row>
    <row r="1461" spans="9:9">
      <c r="I1461" s="17"/>
    </row>
    <row r="1462" spans="9:9">
      <c r="I1462" s="17"/>
    </row>
    <row r="1463" spans="9:9">
      <c r="I1463" s="17"/>
    </row>
    <row r="1464" spans="9:9">
      <c r="I1464" s="17"/>
    </row>
    <row r="1465" spans="9:9">
      <c r="I1465" s="17"/>
    </row>
    <row r="1466" spans="9:9">
      <c r="I1466" s="17"/>
    </row>
    <row r="1467" spans="9:9">
      <c r="I1467" s="17"/>
    </row>
    <row r="1468" spans="9:9">
      <c r="I1468" s="17"/>
    </row>
    <row r="1469" spans="9:9">
      <c r="I1469" s="17"/>
    </row>
    <row r="1470" spans="9:9">
      <c r="I1470" s="17"/>
    </row>
    <row r="1471" spans="9:9">
      <c r="I1471" s="17"/>
    </row>
    <row r="1472" spans="9:9">
      <c r="I1472" s="17"/>
    </row>
    <row r="1473" spans="9:9">
      <c r="I1473" s="17"/>
    </row>
    <row r="1474" spans="9:9">
      <c r="I1474" s="17"/>
    </row>
    <row r="1475" spans="9:9">
      <c r="I1475" s="17"/>
    </row>
    <row r="1476" spans="9:9">
      <c r="I1476" s="17"/>
    </row>
    <row r="1477" spans="9:9">
      <c r="I1477" s="17"/>
    </row>
    <row r="1478" spans="9:9">
      <c r="I1478" s="17"/>
    </row>
    <row r="1479" spans="9:9">
      <c r="I1479" s="17"/>
    </row>
    <row r="1480" spans="9:9">
      <c r="I1480" s="17"/>
    </row>
    <row r="1481" spans="9:9">
      <c r="I1481" s="17"/>
    </row>
    <row r="1482" spans="9:9">
      <c r="I1482" s="17"/>
    </row>
    <row r="1483" spans="9:9">
      <c r="I1483" s="17"/>
    </row>
    <row r="1484" spans="9:9">
      <c r="I1484" s="17"/>
    </row>
    <row r="1485" spans="9:9">
      <c r="I1485" s="17"/>
    </row>
    <row r="1486" spans="9:9">
      <c r="I1486" s="17"/>
    </row>
    <row r="1487" spans="9:9">
      <c r="I1487" s="17"/>
    </row>
    <row r="1488" spans="9:9">
      <c r="I1488" s="17"/>
    </row>
    <row r="1489" spans="9:9">
      <c r="I1489" s="17"/>
    </row>
    <row r="1490" spans="9:9">
      <c r="I1490" s="17"/>
    </row>
    <row r="1491" spans="9:9">
      <c r="I1491" s="17"/>
    </row>
    <row r="1492" spans="9:9">
      <c r="I1492" s="17"/>
    </row>
    <row r="1493" spans="9:9">
      <c r="I1493" s="17"/>
    </row>
    <row r="1494" spans="9:9">
      <c r="I1494" s="17"/>
    </row>
    <row r="1495" spans="9:9">
      <c r="I1495" s="17"/>
    </row>
    <row r="1496" spans="9:9">
      <c r="I1496" s="17"/>
    </row>
    <row r="1497" spans="9:9">
      <c r="I1497" s="17"/>
    </row>
    <row r="1498" spans="9:9">
      <c r="I1498" s="17"/>
    </row>
    <row r="1499" spans="9:9">
      <c r="I1499" s="17"/>
    </row>
    <row r="1500" spans="9:9">
      <c r="I1500" s="17"/>
    </row>
    <row r="1501" spans="9:9">
      <c r="I1501" s="17"/>
    </row>
    <row r="1502" spans="9:9">
      <c r="I1502" s="17"/>
    </row>
    <row r="1503" spans="9:9">
      <c r="I1503" s="17"/>
    </row>
    <row r="1504" spans="9:9">
      <c r="I1504" s="17"/>
    </row>
    <row r="1505" spans="9:9">
      <c r="I1505" s="17"/>
    </row>
    <row r="1506" spans="9:9">
      <c r="I1506" s="17"/>
    </row>
    <row r="1507" spans="9:9">
      <c r="I1507" s="17"/>
    </row>
  </sheetData>
  <mergeCells count="164">
    <mergeCell ref="A1:J1"/>
    <mergeCell ref="A255:B257"/>
    <mergeCell ref="C255:J255"/>
    <mergeCell ref="C256:J256"/>
    <mergeCell ref="C257:J257"/>
    <mergeCell ref="B134:C134"/>
    <mergeCell ref="E134:H134"/>
    <mergeCell ref="B145:C145"/>
    <mergeCell ref="E145:J145"/>
    <mergeCell ref="A109:C109"/>
    <mergeCell ref="E109:J109"/>
    <mergeCell ref="A112:C112"/>
    <mergeCell ref="E112:J112"/>
    <mergeCell ref="B124:C124"/>
    <mergeCell ref="E124:H124"/>
    <mergeCell ref="E125:J125"/>
    <mergeCell ref="A128:C128"/>
    <mergeCell ref="E128:J128"/>
    <mergeCell ref="A220:C220"/>
    <mergeCell ref="B125:C125"/>
    <mergeCell ref="B203:C203"/>
    <mergeCell ref="E203:H203"/>
    <mergeCell ref="A204:H204"/>
    <mergeCell ref="A195:C195"/>
    <mergeCell ref="E195:J195"/>
    <mergeCell ref="B94:C94"/>
    <mergeCell ref="E94:J94"/>
    <mergeCell ref="A95:C95"/>
    <mergeCell ref="E95:J95"/>
    <mergeCell ref="A98:C98"/>
    <mergeCell ref="E98:J98"/>
    <mergeCell ref="B107:C107"/>
    <mergeCell ref="E107:H107"/>
    <mergeCell ref="B108:C108"/>
    <mergeCell ref="E108:J108"/>
    <mergeCell ref="E103:J103"/>
    <mergeCell ref="A103:C103"/>
    <mergeCell ref="A84:C84"/>
    <mergeCell ref="E84:J84"/>
    <mergeCell ref="E37:J37"/>
    <mergeCell ref="E35:H35"/>
    <mergeCell ref="B93:C93"/>
    <mergeCell ref="E93:H93"/>
    <mergeCell ref="A60:C60"/>
    <mergeCell ref="E60:J60"/>
    <mergeCell ref="B80:C80"/>
    <mergeCell ref="E80:J80"/>
    <mergeCell ref="B86:C86"/>
    <mergeCell ref="E86:H86"/>
    <mergeCell ref="A74:C74"/>
    <mergeCell ref="E74:J74"/>
    <mergeCell ref="A81:C81"/>
    <mergeCell ref="E81:J81"/>
    <mergeCell ref="E42:J42"/>
    <mergeCell ref="A72:C72"/>
    <mergeCell ref="E72:J72"/>
    <mergeCell ref="F4:G4"/>
    <mergeCell ref="A253:H253"/>
    <mergeCell ref="B206:C206"/>
    <mergeCell ref="E206:J206"/>
    <mergeCell ref="A251:H251"/>
    <mergeCell ref="B193:C193"/>
    <mergeCell ref="E193:H193"/>
    <mergeCell ref="E189:J189"/>
    <mergeCell ref="A151:C151"/>
    <mergeCell ref="A160:C160"/>
    <mergeCell ref="A189:C189"/>
    <mergeCell ref="E159:J159"/>
    <mergeCell ref="B170:C170"/>
    <mergeCell ref="E170:J170"/>
    <mergeCell ref="E160:J160"/>
    <mergeCell ref="A164:C164"/>
    <mergeCell ref="A171:C171"/>
    <mergeCell ref="E171:J171"/>
    <mergeCell ref="A179:C179"/>
    <mergeCell ref="E179:J179"/>
    <mergeCell ref="A207:C207"/>
    <mergeCell ref="E207:J207"/>
    <mergeCell ref="A126:C126"/>
    <mergeCell ref="E126:J126"/>
    <mergeCell ref="A20:C20"/>
    <mergeCell ref="E20:J20"/>
    <mergeCell ref="A135:H135"/>
    <mergeCell ref="A52:C52"/>
    <mergeCell ref="E52:J52"/>
    <mergeCell ref="A54:C54"/>
    <mergeCell ref="E54:J54"/>
    <mergeCell ref="A58:C58"/>
    <mergeCell ref="E58:J58"/>
    <mergeCell ref="A76:C76"/>
    <mergeCell ref="E76:J76"/>
    <mergeCell ref="E64:J64"/>
    <mergeCell ref="B79:C79"/>
    <mergeCell ref="E79:H79"/>
    <mergeCell ref="E63:H63"/>
    <mergeCell ref="B64:C64"/>
    <mergeCell ref="A28:C28"/>
    <mergeCell ref="E28:J28"/>
    <mergeCell ref="A37:C37"/>
    <mergeCell ref="B87:C87"/>
    <mergeCell ref="E87:J87"/>
    <mergeCell ref="B36:C36"/>
    <mergeCell ref="E36:J36"/>
    <mergeCell ref="A9:J9"/>
    <mergeCell ref="A42:C42"/>
    <mergeCell ref="A65:C65"/>
    <mergeCell ref="E65:J65"/>
    <mergeCell ref="A69:C69"/>
    <mergeCell ref="E69:J69"/>
    <mergeCell ref="A47:C47"/>
    <mergeCell ref="E47:J47"/>
    <mergeCell ref="B13:C13"/>
    <mergeCell ref="E13:J13"/>
    <mergeCell ref="A16:H16"/>
    <mergeCell ref="B18:C18"/>
    <mergeCell ref="E18:J18"/>
    <mergeCell ref="B19:C19"/>
    <mergeCell ref="E19:J19"/>
    <mergeCell ref="B50:C50"/>
    <mergeCell ref="E50:H50"/>
    <mergeCell ref="B51:C51"/>
    <mergeCell ref="E51:J51"/>
    <mergeCell ref="B63:C63"/>
    <mergeCell ref="A31:C31"/>
    <mergeCell ref="B35:C35"/>
    <mergeCell ref="E31:J31"/>
    <mergeCell ref="A146:C146"/>
    <mergeCell ref="E146:J146"/>
    <mergeCell ref="A198:C198"/>
    <mergeCell ref="E198:J198"/>
    <mergeCell ref="E151:J151"/>
    <mergeCell ref="B194:C194"/>
    <mergeCell ref="E164:J164"/>
    <mergeCell ref="E194:J194"/>
    <mergeCell ref="B159:C159"/>
    <mergeCell ref="B158:C158"/>
    <mergeCell ref="E158:H158"/>
    <mergeCell ref="B169:C169"/>
    <mergeCell ref="E169:H169"/>
    <mergeCell ref="A155:C155"/>
    <mergeCell ref="E244:J244"/>
    <mergeCell ref="A244:C244"/>
    <mergeCell ref="A242:C242"/>
    <mergeCell ref="E242:J242"/>
    <mergeCell ref="E117:J117"/>
    <mergeCell ref="E120:J120"/>
    <mergeCell ref="A210:C210"/>
    <mergeCell ref="E210:J210"/>
    <mergeCell ref="A216:C216"/>
    <mergeCell ref="E216:J216"/>
    <mergeCell ref="E220:J220"/>
    <mergeCell ref="A225:C225"/>
    <mergeCell ref="B138:C138"/>
    <mergeCell ref="E138:J138"/>
    <mergeCell ref="B144:C144"/>
    <mergeCell ref="E144:H144"/>
    <mergeCell ref="E155:J155"/>
    <mergeCell ref="A166:C166"/>
    <mergeCell ref="E166:J166"/>
    <mergeCell ref="B137:C137"/>
    <mergeCell ref="E137:J137"/>
    <mergeCell ref="E225:J225"/>
    <mergeCell ref="A236:C236"/>
    <mergeCell ref="E236:J236"/>
  </mergeCells>
  <printOptions horizontalCentered="1"/>
  <pageMargins left="0.19685039370078741" right="0.19685039370078741" top="0.19685039370078741" bottom="0.19685039370078741" header="0" footer="0"/>
  <pageSetup paperSize="9" scale="53" fitToHeight="4" orientation="portrait" r:id="rId1"/>
  <headerFooter alignWithMargins="0"/>
  <rowBreaks count="1" manualBreakCount="1">
    <brk id="7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L90"/>
  <sheetViews>
    <sheetView view="pageBreakPreview" zoomScaleNormal="115" zoomScaleSheetLayoutView="100" workbookViewId="0">
      <selection sqref="A1:AD1"/>
    </sheetView>
  </sheetViews>
  <sheetFormatPr defaultRowHeight="14.25" outlineLevelCol="1"/>
  <cols>
    <col min="1" max="1" width="4.375" customWidth="1" outlineLevel="1"/>
    <col min="2" max="2" width="4.25" customWidth="1" outlineLevel="1"/>
    <col min="3" max="3" width="6.625" customWidth="1" outlineLevel="1"/>
    <col min="4" max="4" width="28.625" customWidth="1" outlineLevel="1"/>
    <col min="5" max="5" width="16.5" style="2" customWidth="1" outlineLevel="1"/>
    <col min="6" max="6" width="8.625" style="3" customWidth="1" outlineLevel="1"/>
    <col min="7" max="7" width="8.875" style="3" customWidth="1"/>
    <col min="8" max="8" width="14.5" customWidth="1"/>
    <col min="9" max="9" width="8.875" style="1" customWidth="1"/>
    <col min="10" max="10" width="14.5" customWidth="1"/>
    <col min="11" max="11" width="8.875" style="1" customWidth="1"/>
    <col min="12" max="12" width="14.5" customWidth="1"/>
    <col min="13" max="13" width="8.875" style="1" customWidth="1"/>
    <col min="14" max="14" width="14.5" customWidth="1"/>
    <col min="15" max="15" width="8.875" style="1" customWidth="1"/>
    <col min="16" max="16" width="14.5" customWidth="1"/>
    <col min="17" max="17" width="8.875" style="1" customWidth="1"/>
    <col min="18" max="18" width="14.5" customWidth="1"/>
    <col min="19" max="19" width="8.875" style="1" customWidth="1"/>
    <col min="20" max="20" width="15.875" customWidth="1"/>
    <col min="21" max="21" width="8.875" style="1" customWidth="1"/>
    <col min="22" max="22" width="15.625" customWidth="1"/>
    <col min="23" max="23" width="8.875" style="1" customWidth="1"/>
    <col min="24" max="24" width="15.25" customWidth="1"/>
    <col min="25" max="25" width="8.875" style="1" customWidth="1"/>
    <col min="26" max="26" width="15.5" customWidth="1"/>
    <col min="27" max="27" width="8.875" style="1" customWidth="1"/>
    <col min="28" max="28" width="15.625" customWidth="1"/>
    <col min="29" max="29" width="8.875" style="1" customWidth="1"/>
    <col min="30" max="30" width="15.625" customWidth="1"/>
    <col min="31" max="54" width="8.125" customWidth="1"/>
    <col min="55" max="1022" width="10.625" customWidth="1"/>
    <col min="1023" max="1026" width="9" customWidth="1"/>
  </cols>
  <sheetData>
    <row r="1" spans="1:1026" s="305" customFormat="1" ht="100.5" customHeight="1">
      <c r="A1" s="320" t="s">
        <v>457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</row>
    <row r="2" spans="1:1026" s="307" customFormat="1" ht="17.25" thickBot="1">
      <c r="A2" s="306"/>
      <c r="B2" s="306"/>
      <c r="C2" s="306"/>
      <c r="D2" s="306"/>
      <c r="E2" s="306"/>
      <c r="F2" s="306"/>
      <c r="G2" s="306"/>
      <c r="H2" s="306"/>
      <c r="I2" s="306"/>
      <c r="J2" s="306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2"/>
      <c r="Z2" s="312"/>
      <c r="AA2" s="312"/>
      <c r="AB2" s="312"/>
      <c r="AC2" s="312"/>
      <c r="AD2" s="311"/>
    </row>
    <row r="3" spans="1:1026" s="307" customFormat="1" ht="16.5">
      <c r="A3" s="308"/>
      <c r="B3" s="308"/>
      <c r="C3" s="308"/>
      <c r="D3" s="309"/>
      <c r="E3" s="309"/>
      <c r="F3" s="309"/>
      <c r="G3" s="309"/>
      <c r="H3" s="309"/>
      <c r="I3" s="310"/>
      <c r="J3" s="310"/>
      <c r="Y3" s="216"/>
      <c r="Z3" s="216"/>
      <c r="AA3" s="216"/>
      <c r="AB3" s="216"/>
      <c r="AC3" s="216"/>
    </row>
    <row r="4" spans="1:1026" s="89" customFormat="1" ht="16.5">
      <c r="A4" s="41" t="s">
        <v>97</v>
      </c>
      <c r="B4" s="194"/>
      <c r="C4" s="194"/>
      <c r="D4" s="104"/>
      <c r="E4" s="104"/>
      <c r="F4" s="104"/>
      <c r="G4" s="105"/>
      <c r="H4" s="106"/>
      <c r="I4" s="106"/>
      <c r="J4" s="107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8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EC4" s="37"/>
      <c r="ED4" s="37"/>
      <c r="EE4" s="37"/>
      <c r="EF4" s="37"/>
      <c r="EG4" s="37"/>
      <c r="EH4" s="37"/>
      <c r="EI4" s="37"/>
      <c r="EJ4" s="37"/>
      <c r="EK4" s="37"/>
      <c r="EL4" s="37"/>
      <c r="EM4" s="37"/>
      <c r="EN4" s="37"/>
      <c r="EO4" s="37"/>
      <c r="EP4" s="37"/>
      <c r="EQ4" s="37"/>
      <c r="ER4" s="37"/>
      <c r="ES4" s="37"/>
      <c r="ET4" s="37"/>
      <c r="EU4" s="37"/>
      <c r="EV4" s="37"/>
      <c r="EW4" s="37"/>
      <c r="EX4" s="37"/>
      <c r="EY4" s="37"/>
      <c r="EZ4" s="37"/>
      <c r="FA4" s="37"/>
      <c r="FB4" s="37"/>
      <c r="FC4" s="37"/>
      <c r="FD4" s="37"/>
      <c r="FE4" s="37"/>
      <c r="FF4" s="37"/>
      <c r="FG4" s="37"/>
      <c r="FH4" s="37"/>
      <c r="FI4" s="37"/>
      <c r="FJ4" s="37"/>
      <c r="FK4" s="37"/>
      <c r="FL4" s="37"/>
      <c r="FM4" s="37"/>
      <c r="FN4" s="37"/>
      <c r="FO4" s="37"/>
      <c r="FP4" s="37"/>
      <c r="FQ4" s="37"/>
      <c r="FR4" s="37"/>
      <c r="FS4" s="37"/>
      <c r="FT4" s="37"/>
      <c r="FU4" s="37"/>
      <c r="FV4" s="37"/>
      <c r="FW4" s="37"/>
      <c r="FX4" s="37"/>
      <c r="FY4" s="37"/>
      <c r="FZ4" s="37"/>
      <c r="GA4" s="37"/>
      <c r="GB4" s="37"/>
      <c r="GC4" s="37"/>
      <c r="GD4" s="37"/>
      <c r="GE4" s="37"/>
      <c r="GF4" s="37"/>
      <c r="GG4" s="37"/>
      <c r="GH4" s="37"/>
      <c r="GI4" s="37"/>
      <c r="GJ4" s="37"/>
      <c r="GK4" s="37"/>
      <c r="GL4" s="37"/>
      <c r="GM4" s="37"/>
      <c r="GN4" s="37"/>
      <c r="GO4" s="37"/>
      <c r="GP4" s="37"/>
      <c r="GQ4" s="37"/>
      <c r="GR4" s="37"/>
      <c r="GS4" s="37"/>
      <c r="GT4" s="37"/>
      <c r="GU4" s="37"/>
      <c r="GV4" s="37"/>
      <c r="GW4" s="37"/>
      <c r="GX4" s="37"/>
      <c r="GY4" s="37"/>
      <c r="GZ4" s="37"/>
      <c r="HA4" s="37"/>
      <c r="HB4" s="37"/>
      <c r="HC4" s="37"/>
      <c r="HD4" s="37"/>
      <c r="HE4" s="37"/>
      <c r="HF4" s="37"/>
      <c r="HG4" s="37"/>
      <c r="HH4" s="37"/>
      <c r="HI4" s="37"/>
      <c r="HJ4" s="37"/>
      <c r="HK4" s="37"/>
      <c r="HL4" s="37"/>
      <c r="HM4" s="37"/>
      <c r="HN4" s="37"/>
      <c r="HO4" s="37"/>
      <c r="HP4" s="37"/>
      <c r="HQ4" s="37"/>
      <c r="HR4" s="37"/>
      <c r="HS4" s="37"/>
      <c r="HT4" s="37"/>
      <c r="HU4" s="37"/>
      <c r="HV4" s="37"/>
      <c r="HW4" s="37"/>
      <c r="HX4" s="37"/>
      <c r="HY4" s="37"/>
      <c r="HZ4" s="37"/>
      <c r="IA4" s="37"/>
      <c r="IB4" s="37"/>
      <c r="IC4" s="37"/>
      <c r="ID4" s="37"/>
      <c r="IE4" s="37"/>
      <c r="IF4" s="37"/>
      <c r="IG4" s="37"/>
      <c r="IH4" s="37"/>
      <c r="II4" s="37"/>
      <c r="IJ4" s="37"/>
      <c r="IK4" s="37"/>
      <c r="IL4" s="37"/>
      <c r="IM4" s="37"/>
      <c r="IN4" s="37"/>
      <c r="IO4" s="37"/>
      <c r="IP4" s="37"/>
      <c r="IQ4" s="37"/>
      <c r="IR4" s="37"/>
      <c r="IS4" s="37"/>
      <c r="IT4" s="37"/>
      <c r="IU4" s="37"/>
      <c r="IV4" s="37"/>
      <c r="IW4" s="37"/>
      <c r="IX4" s="37"/>
      <c r="IY4" s="37"/>
      <c r="IZ4" s="37"/>
      <c r="JA4" s="37"/>
      <c r="JB4" s="37"/>
      <c r="JC4" s="37"/>
      <c r="JD4" s="37"/>
      <c r="JE4" s="37"/>
      <c r="JF4" s="37"/>
      <c r="JG4" s="37"/>
      <c r="JH4" s="37"/>
      <c r="JI4" s="37"/>
      <c r="JJ4" s="37"/>
      <c r="JK4" s="37"/>
      <c r="JL4" s="37"/>
      <c r="JM4" s="37"/>
      <c r="JN4" s="37"/>
      <c r="JO4" s="37"/>
      <c r="JP4" s="37"/>
      <c r="JQ4" s="37"/>
      <c r="JR4" s="37"/>
      <c r="JS4" s="37"/>
      <c r="JT4" s="37"/>
      <c r="JU4" s="37"/>
      <c r="JV4" s="37"/>
      <c r="JW4" s="37"/>
      <c r="JX4" s="37"/>
      <c r="JY4" s="37"/>
      <c r="JZ4" s="37"/>
      <c r="KA4" s="37"/>
      <c r="KB4" s="37"/>
      <c r="KC4" s="37"/>
      <c r="KD4" s="37"/>
      <c r="KE4" s="37"/>
      <c r="KF4" s="37"/>
      <c r="KG4" s="37"/>
      <c r="KH4" s="37"/>
      <c r="KI4" s="37"/>
      <c r="KJ4" s="37"/>
      <c r="KK4" s="37"/>
      <c r="KL4" s="37"/>
      <c r="KM4" s="37"/>
      <c r="KN4" s="37"/>
      <c r="KO4" s="37"/>
      <c r="KP4" s="37"/>
      <c r="KQ4" s="37"/>
      <c r="KR4" s="37"/>
      <c r="KS4" s="37"/>
      <c r="KT4" s="37"/>
      <c r="KU4" s="37"/>
      <c r="KV4" s="37"/>
      <c r="KW4" s="37"/>
      <c r="KX4" s="37"/>
      <c r="KY4" s="37"/>
      <c r="KZ4" s="37"/>
      <c r="LA4" s="37"/>
      <c r="LB4" s="37"/>
      <c r="LC4" s="37"/>
      <c r="LD4" s="37"/>
      <c r="LE4" s="37"/>
      <c r="LF4" s="37"/>
      <c r="LG4" s="37"/>
      <c r="LH4" s="37"/>
      <c r="LI4" s="37"/>
      <c r="LJ4" s="37"/>
      <c r="LK4" s="37"/>
      <c r="LL4" s="37"/>
      <c r="LM4" s="37"/>
      <c r="LN4" s="37"/>
      <c r="LO4" s="37"/>
      <c r="LP4" s="37"/>
      <c r="LQ4" s="37"/>
      <c r="LR4" s="37"/>
      <c r="LS4" s="37"/>
      <c r="LT4" s="37"/>
      <c r="LU4" s="37"/>
      <c r="LV4" s="37"/>
      <c r="LW4" s="37"/>
      <c r="LX4" s="37"/>
      <c r="LY4" s="37"/>
      <c r="LZ4" s="37"/>
      <c r="MA4" s="37"/>
      <c r="MB4" s="37"/>
      <c r="MC4" s="37"/>
      <c r="MD4" s="37"/>
      <c r="ME4" s="37"/>
      <c r="MF4" s="37"/>
      <c r="MG4" s="37"/>
      <c r="MH4" s="37"/>
      <c r="MI4" s="37"/>
      <c r="MJ4" s="37"/>
      <c r="MK4" s="37"/>
      <c r="ML4" s="37"/>
      <c r="MM4" s="37"/>
      <c r="MN4" s="37"/>
      <c r="MO4" s="37"/>
      <c r="MP4" s="37"/>
      <c r="MQ4" s="37"/>
      <c r="MR4" s="37"/>
      <c r="MS4" s="37"/>
      <c r="MT4" s="37"/>
      <c r="MU4" s="37"/>
      <c r="MV4" s="37"/>
      <c r="MW4" s="37"/>
      <c r="MX4" s="37"/>
      <c r="MY4" s="37"/>
      <c r="MZ4" s="37"/>
      <c r="NA4" s="37"/>
      <c r="NB4" s="37"/>
      <c r="NC4" s="37"/>
      <c r="ND4" s="37"/>
      <c r="NE4" s="37"/>
      <c r="NF4" s="37"/>
      <c r="NG4" s="37"/>
      <c r="NH4" s="37"/>
      <c r="NI4" s="37"/>
      <c r="NJ4" s="37"/>
      <c r="NK4" s="37"/>
      <c r="NL4" s="37"/>
      <c r="NM4" s="37"/>
      <c r="NN4" s="37"/>
      <c r="NO4" s="37"/>
      <c r="NP4" s="37"/>
      <c r="NQ4" s="37"/>
      <c r="NR4" s="37"/>
      <c r="NS4" s="37"/>
      <c r="NT4" s="37"/>
      <c r="NU4" s="37"/>
      <c r="NV4" s="37"/>
      <c r="NW4" s="37"/>
      <c r="NX4" s="37"/>
      <c r="NY4" s="37"/>
      <c r="NZ4" s="37"/>
      <c r="OA4" s="37"/>
      <c r="OB4" s="37"/>
      <c r="OC4" s="37"/>
      <c r="OD4" s="37"/>
      <c r="OE4" s="37"/>
      <c r="OF4" s="37"/>
      <c r="OG4" s="37"/>
      <c r="OH4" s="37"/>
      <c r="OI4" s="37"/>
      <c r="OJ4" s="37"/>
      <c r="OK4" s="37"/>
      <c r="OL4" s="37"/>
      <c r="OM4" s="37"/>
      <c r="ON4" s="37"/>
      <c r="OO4" s="37"/>
      <c r="OP4" s="37"/>
      <c r="OQ4" s="37"/>
      <c r="OR4" s="37"/>
      <c r="OS4" s="37"/>
      <c r="OT4" s="37"/>
      <c r="OU4" s="37"/>
      <c r="OV4" s="37"/>
      <c r="OW4" s="37"/>
      <c r="OX4" s="37"/>
      <c r="OY4" s="37"/>
      <c r="OZ4" s="37"/>
      <c r="PA4" s="37"/>
      <c r="PB4" s="37"/>
      <c r="PC4" s="37"/>
      <c r="PD4" s="37"/>
      <c r="PE4" s="37"/>
      <c r="PF4" s="37"/>
      <c r="PG4" s="37"/>
      <c r="PH4" s="37"/>
      <c r="PI4" s="37"/>
      <c r="PJ4" s="37"/>
      <c r="PK4" s="37"/>
      <c r="PL4" s="37"/>
      <c r="PM4" s="37"/>
      <c r="PN4" s="37"/>
      <c r="PO4" s="37"/>
      <c r="PP4" s="37"/>
      <c r="PQ4" s="37"/>
      <c r="PR4" s="37"/>
      <c r="PS4" s="37"/>
      <c r="PT4" s="37"/>
      <c r="PU4" s="37"/>
      <c r="PV4" s="37"/>
      <c r="PW4" s="37"/>
      <c r="PX4" s="37"/>
      <c r="PY4" s="37"/>
      <c r="PZ4" s="37"/>
      <c r="QA4" s="37"/>
      <c r="QB4" s="37"/>
      <c r="QC4" s="37"/>
      <c r="QD4" s="37"/>
      <c r="QE4" s="37"/>
      <c r="QF4" s="37"/>
      <c r="QG4" s="37"/>
      <c r="QH4" s="37"/>
      <c r="QI4" s="37"/>
      <c r="QJ4" s="37"/>
      <c r="QK4" s="37"/>
      <c r="QL4" s="37"/>
      <c r="QM4" s="37"/>
      <c r="QN4" s="37"/>
      <c r="QO4" s="37"/>
      <c r="QP4" s="37"/>
      <c r="QQ4" s="37"/>
      <c r="QR4" s="37"/>
      <c r="QS4" s="37"/>
      <c r="QT4" s="37"/>
      <c r="QU4" s="37"/>
      <c r="QV4" s="37"/>
      <c r="QW4" s="37"/>
      <c r="QX4" s="37"/>
      <c r="QY4" s="37"/>
      <c r="QZ4" s="37"/>
      <c r="RA4" s="37"/>
      <c r="RB4" s="37"/>
      <c r="RC4" s="37"/>
      <c r="RD4" s="37"/>
      <c r="RE4" s="37"/>
      <c r="RF4" s="37"/>
      <c r="RG4" s="37"/>
      <c r="RH4" s="37"/>
      <c r="RI4" s="37"/>
      <c r="RJ4" s="37"/>
      <c r="RK4" s="37"/>
      <c r="RL4" s="37"/>
      <c r="RM4" s="37"/>
      <c r="RN4" s="37"/>
      <c r="RO4" s="37"/>
      <c r="RP4" s="37"/>
      <c r="RQ4" s="37"/>
      <c r="RR4" s="37"/>
      <c r="RS4" s="37"/>
      <c r="RT4" s="37"/>
      <c r="RU4" s="37"/>
      <c r="RV4" s="37"/>
      <c r="RW4" s="37"/>
      <c r="RX4" s="37"/>
      <c r="RY4" s="37"/>
      <c r="RZ4" s="37"/>
      <c r="SA4" s="37"/>
      <c r="SB4" s="37"/>
      <c r="SC4" s="37"/>
      <c r="SD4" s="37"/>
      <c r="SE4" s="37"/>
      <c r="SF4" s="37"/>
      <c r="SG4" s="37"/>
      <c r="SH4" s="37"/>
      <c r="SI4" s="37"/>
      <c r="SJ4" s="37"/>
      <c r="SK4" s="37"/>
      <c r="SL4" s="37"/>
      <c r="SM4" s="37"/>
      <c r="SN4" s="37"/>
      <c r="SO4" s="37"/>
      <c r="SP4" s="37"/>
      <c r="SQ4" s="37"/>
      <c r="SR4" s="37"/>
      <c r="SS4" s="37"/>
      <c r="ST4" s="37"/>
      <c r="SU4" s="37"/>
      <c r="SV4" s="37"/>
      <c r="SW4" s="37"/>
      <c r="SX4" s="37"/>
      <c r="SY4" s="37"/>
      <c r="SZ4" s="37"/>
      <c r="TA4" s="37"/>
      <c r="TB4" s="37"/>
      <c r="TC4" s="37"/>
      <c r="TD4" s="37"/>
      <c r="TE4" s="37"/>
      <c r="TF4" s="37"/>
      <c r="TG4" s="37"/>
      <c r="TH4" s="37"/>
      <c r="TI4" s="37"/>
      <c r="TJ4" s="37"/>
      <c r="TK4" s="37"/>
      <c r="TL4" s="37"/>
      <c r="TM4" s="37"/>
      <c r="TN4" s="37"/>
      <c r="TO4" s="37"/>
      <c r="TP4" s="37"/>
      <c r="TQ4" s="37"/>
      <c r="TR4" s="37"/>
      <c r="TS4" s="37"/>
      <c r="TT4" s="37"/>
      <c r="TU4" s="37"/>
      <c r="TV4" s="37"/>
      <c r="TW4" s="37"/>
      <c r="TX4" s="37"/>
      <c r="TY4" s="37"/>
      <c r="TZ4" s="37"/>
      <c r="UA4" s="37"/>
      <c r="UB4" s="37"/>
      <c r="UC4" s="37"/>
      <c r="UD4" s="37"/>
      <c r="UE4" s="37"/>
      <c r="UF4" s="37"/>
      <c r="UG4" s="37"/>
      <c r="UH4" s="37"/>
      <c r="UI4" s="37"/>
      <c r="UJ4" s="37"/>
      <c r="UK4" s="37"/>
      <c r="UL4" s="37"/>
      <c r="UM4" s="37"/>
      <c r="UN4" s="37"/>
      <c r="UO4" s="37"/>
      <c r="UP4" s="37"/>
      <c r="UQ4" s="37"/>
      <c r="UR4" s="37"/>
      <c r="US4" s="37"/>
      <c r="UT4" s="37"/>
      <c r="UU4" s="37"/>
      <c r="UV4" s="37"/>
      <c r="UW4" s="37"/>
      <c r="UX4" s="37"/>
      <c r="UY4" s="37"/>
      <c r="UZ4" s="37"/>
      <c r="VA4" s="37"/>
      <c r="VB4" s="37"/>
      <c r="VC4" s="37"/>
      <c r="VD4" s="37"/>
      <c r="VE4" s="37"/>
      <c r="VF4" s="37"/>
      <c r="VG4" s="37"/>
      <c r="VH4" s="37"/>
      <c r="VI4" s="37"/>
      <c r="VJ4" s="37"/>
      <c r="VK4" s="37"/>
      <c r="VL4" s="37"/>
      <c r="VM4" s="37"/>
      <c r="VN4" s="37"/>
      <c r="VO4" s="37"/>
      <c r="VP4" s="37"/>
      <c r="VQ4" s="37"/>
      <c r="VR4" s="37"/>
      <c r="VS4" s="37"/>
      <c r="VT4" s="37"/>
      <c r="VU4" s="37"/>
      <c r="VV4" s="37"/>
      <c r="VW4" s="37"/>
      <c r="VX4" s="37"/>
      <c r="VY4" s="37"/>
      <c r="VZ4" s="37"/>
      <c r="WA4" s="37"/>
      <c r="WB4" s="37"/>
      <c r="WC4" s="37"/>
      <c r="WD4" s="37"/>
      <c r="WE4" s="37"/>
      <c r="WF4" s="37"/>
      <c r="WG4" s="37"/>
      <c r="WH4" s="37"/>
      <c r="WI4" s="37"/>
      <c r="WJ4" s="37"/>
      <c r="WK4" s="37"/>
      <c r="WL4" s="37"/>
      <c r="WM4" s="37"/>
      <c r="WN4" s="37"/>
      <c r="WO4" s="37"/>
      <c r="WP4" s="37"/>
      <c r="WQ4" s="37"/>
      <c r="WR4" s="37"/>
      <c r="WS4" s="37"/>
      <c r="WT4" s="37"/>
      <c r="WU4" s="37"/>
      <c r="WV4" s="37"/>
      <c r="WW4" s="37"/>
      <c r="WX4" s="37"/>
      <c r="WY4" s="37"/>
      <c r="WZ4" s="37"/>
      <c r="XA4" s="37"/>
      <c r="XB4" s="37"/>
      <c r="XC4" s="37"/>
      <c r="XD4" s="37"/>
      <c r="XE4" s="37"/>
      <c r="XF4" s="37"/>
      <c r="XG4" s="37"/>
      <c r="XH4" s="37"/>
      <c r="XI4" s="37"/>
      <c r="XJ4" s="37"/>
      <c r="XK4" s="37"/>
      <c r="XL4" s="37"/>
      <c r="XM4" s="37"/>
      <c r="XN4" s="37"/>
      <c r="XO4" s="37"/>
      <c r="XP4" s="37"/>
      <c r="XQ4" s="37"/>
      <c r="XR4" s="37"/>
      <c r="XS4" s="37"/>
      <c r="XT4" s="37"/>
      <c r="XU4" s="37"/>
      <c r="XV4" s="37"/>
      <c r="XW4" s="37"/>
      <c r="XX4" s="37"/>
      <c r="XY4" s="37"/>
      <c r="XZ4" s="37"/>
      <c r="YA4" s="37"/>
      <c r="YB4" s="37"/>
      <c r="YC4" s="37"/>
      <c r="YD4" s="37"/>
      <c r="YE4" s="37"/>
      <c r="YF4" s="37"/>
      <c r="YG4" s="37"/>
      <c r="YH4" s="37"/>
      <c r="YI4" s="37"/>
      <c r="YJ4" s="37"/>
      <c r="YK4" s="37"/>
      <c r="YL4" s="37"/>
      <c r="YM4" s="37"/>
      <c r="YN4" s="37"/>
      <c r="YO4" s="37"/>
      <c r="YP4" s="37"/>
      <c r="YQ4" s="37"/>
      <c r="YR4" s="37"/>
      <c r="YS4" s="37"/>
      <c r="YT4" s="37"/>
      <c r="YU4" s="37"/>
      <c r="YV4" s="37"/>
      <c r="YW4" s="37"/>
      <c r="YX4" s="37"/>
      <c r="YY4" s="37"/>
      <c r="YZ4" s="37"/>
      <c r="ZA4" s="37"/>
      <c r="ZB4" s="37"/>
      <c r="ZC4" s="37"/>
      <c r="ZD4" s="37"/>
      <c r="ZE4" s="37"/>
      <c r="ZF4" s="37"/>
      <c r="ZG4" s="37"/>
      <c r="ZH4" s="37"/>
      <c r="ZI4" s="37"/>
      <c r="ZJ4" s="37"/>
      <c r="ZK4" s="37"/>
      <c r="ZL4" s="37"/>
      <c r="ZM4" s="37"/>
      <c r="ZN4" s="37"/>
      <c r="ZO4" s="37"/>
      <c r="ZP4" s="37"/>
      <c r="ZQ4" s="37"/>
      <c r="ZR4" s="37"/>
      <c r="ZS4" s="37"/>
      <c r="ZT4" s="37"/>
      <c r="ZU4" s="37"/>
      <c r="ZV4" s="37"/>
      <c r="ZW4" s="37"/>
      <c r="ZX4" s="37"/>
      <c r="ZY4" s="37"/>
      <c r="ZZ4" s="37"/>
      <c r="AAA4" s="37"/>
      <c r="AAB4" s="37"/>
      <c r="AAC4" s="37"/>
      <c r="AAD4" s="37"/>
      <c r="AAE4" s="37"/>
      <c r="AAF4" s="37"/>
      <c r="AAG4" s="37"/>
      <c r="AAH4" s="37"/>
      <c r="AAI4" s="37"/>
      <c r="AAJ4" s="37"/>
      <c r="AAK4" s="37"/>
      <c r="AAL4" s="37"/>
      <c r="AAM4" s="37"/>
      <c r="AAN4" s="37"/>
      <c r="AAO4" s="37"/>
      <c r="AAP4" s="37"/>
      <c r="AAQ4" s="37"/>
      <c r="AAR4" s="37"/>
      <c r="AAS4" s="37"/>
      <c r="AAT4" s="37"/>
      <c r="AAU4" s="37"/>
      <c r="AAV4" s="37"/>
      <c r="AAW4" s="37"/>
      <c r="AAX4" s="37"/>
      <c r="AAY4" s="37"/>
      <c r="AAZ4" s="37"/>
      <c r="ABA4" s="37"/>
      <c r="ABB4" s="37"/>
      <c r="ABC4" s="37"/>
      <c r="ABD4" s="37"/>
      <c r="ABE4" s="37"/>
      <c r="ABF4" s="37"/>
      <c r="ABG4" s="37"/>
      <c r="ABH4" s="37"/>
      <c r="ABI4" s="37"/>
      <c r="ABJ4" s="37"/>
      <c r="ABK4" s="37"/>
      <c r="ABL4" s="37"/>
      <c r="ABM4" s="37"/>
      <c r="ABN4" s="37"/>
      <c r="ABO4" s="37"/>
      <c r="ABP4" s="37"/>
      <c r="ABQ4" s="37"/>
      <c r="ABR4" s="37"/>
      <c r="ABS4" s="37"/>
      <c r="ABT4" s="37"/>
      <c r="ABU4" s="37"/>
      <c r="ABV4" s="37"/>
      <c r="ABW4" s="37"/>
      <c r="ABX4" s="37"/>
      <c r="ABY4" s="37"/>
      <c r="ABZ4" s="37"/>
      <c r="ACA4" s="37"/>
      <c r="ACB4" s="37"/>
      <c r="ACC4" s="37"/>
      <c r="ACD4" s="37"/>
      <c r="ACE4" s="37"/>
      <c r="ACF4" s="37"/>
      <c r="ACG4" s="37"/>
      <c r="ACH4" s="37"/>
      <c r="ACI4" s="37"/>
      <c r="ACJ4" s="37"/>
      <c r="ACK4" s="37"/>
      <c r="ACL4" s="37"/>
      <c r="ACM4" s="37"/>
      <c r="ACN4" s="37"/>
      <c r="ACO4" s="37"/>
      <c r="ACP4" s="37"/>
      <c r="ACQ4" s="37"/>
      <c r="ACR4" s="37"/>
      <c r="ACS4" s="37"/>
      <c r="ACT4" s="37"/>
      <c r="ACU4" s="37"/>
      <c r="ACV4" s="37"/>
      <c r="ACW4" s="37"/>
      <c r="ACX4" s="37"/>
      <c r="ACY4" s="37"/>
      <c r="ACZ4" s="37"/>
      <c r="ADA4" s="37"/>
      <c r="ADB4" s="37"/>
      <c r="ADC4" s="37"/>
      <c r="ADD4" s="37"/>
      <c r="ADE4" s="37"/>
      <c r="ADF4" s="37"/>
      <c r="ADG4" s="37"/>
      <c r="ADH4" s="37"/>
      <c r="ADI4" s="37"/>
      <c r="ADJ4" s="37"/>
      <c r="ADK4" s="37"/>
      <c r="ADL4" s="37"/>
      <c r="ADM4" s="37"/>
      <c r="ADN4" s="37"/>
      <c r="ADO4" s="37"/>
      <c r="ADP4" s="37"/>
      <c r="ADQ4" s="37"/>
      <c r="ADR4" s="37"/>
      <c r="ADS4" s="37"/>
      <c r="ADT4" s="37"/>
      <c r="ADU4" s="37"/>
      <c r="ADV4" s="37"/>
      <c r="ADW4" s="37"/>
      <c r="ADX4" s="37"/>
      <c r="ADY4" s="37"/>
      <c r="ADZ4" s="37"/>
      <c r="AEA4" s="37"/>
      <c r="AEB4" s="37"/>
      <c r="AEC4" s="37"/>
      <c r="AED4" s="37"/>
      <c r="AEE4" s="37"/>
      <c r="AEF4" s="37"/>
      <c r="AEG4" s="37"/>
      <c r="AEH4" s="37"/>
      <c r="AEI4" s="37"/>
      <c r="AEJ4" s="37"/>
      <c r="AEK4" s="37"/>
      <c r="AEL4" s="37"/>
      <c r="AEM4" s="37"/>
      <c r="AEN4" s="37"/>
      <c r="AEO4" s="37"/>
      <c r="AEP4" s="37"/>
      <c r="AEQ4" s="37"/>
      <c r="AER4" s="37"/>
      <c r="AES4" s="37"/>
      <c r="AET4" s="37"/>
      <c r="AEU4" s="37"/>
      <c r="AEV4" s="37"/>
      <c r="AEW4" s="37"/>
      <c r="AEX4" s="37"/>
      <c r="AEY4" s="37"/>
      <c r="AEZ4" s="37"/>
      <c r="AFA4" s="37"/>
      <c r="AFB4" s="37"/>
      <c r="AFC4" s="37"/>
      <c r="AFD4" s="37"/>
      <c r="AFE4" s="37"/>
      <c r="AFF4" s="37"/>
      <c r="AFG4" s="37"/>
      <c r="AFH4" s="37"/>
      <c r="AFI4" s="37"/>
      <c r="AFJ4" s="37"/>
      <c r="AFK4" s="37"/>
      <c r="AFL4" s="37"/>
      <c r="AFM4" s="37"/>
      <c r="AFN4" s="37"/>
      <c r="AFO4" s="37"/>
      <c r="AFP4" s="37"/>
      <c r="AFQ4" s="37"/>
      <c r="AFR4" s="37"/>
      <c r="AFS4" s="37"/>
      <c r="AFT4" s="37"/>
      <c r="AFU4" s="37"/>
      <c r="AFV4" s="37"/>
      <c r="AFW4" s="37"/>
      <c r="AFX4" s="37"/>
      <c r="AFY4" s="37"/>
      <c r="AFZ4" s="37"/>
      <c r="AGA4" s="37"/>
      <c r="AGB4" s="37"/>
      <c r="AGC4" s="37"/>
      <c r="AGD4" s="37"/>
      <c r="AGE4" s="37"/>
      <c r="AGF4" s="37"/>
      <c r="AGG4" s="37"/>
      <c r="AGH4" s="37"/>
      <c r="AGI4" s="37"/>
      <c r="AGJ4" s="37"/>
      <c r="AGK4" s="37"/>
      <c r="AGL4" s="37"/>
      <c r="AGM4" s="37"/>
      <c r="AGN4" s="37"/>
      <c r="AGO4" s="37"/>
      <c r="AGP4" s="37"/>
      <c r="AGQ4" s="37"/>
      <c r="AGR4" s="37"/>
      <c r="AGS4" s="37"/>
      <c r="AGT4" s="37"/>
      <c r="AGU4" s="37"/>
      <c r="AGV4" s="37"/>
      <c r="AGW4" s="37"/>
      <c r="AGX4" s="37"/>
      <c r="AGY4" s="37"/>
      <c r="AGZ4" s="37"/>
      <c r="AHA4" s="37"/>
      <c r="AHB4" s="37"/>
      <c r="AHC4" s="37"/>
      <c r="AHD4" s="37"/>
      <c r="AHE4" s="37"/>
      <c r="AHF4" s="37"/>
      <c r="AHG4" s="37"/>
      <c r="AHH4" s="37"/>
      <c r="AHI4" s="37"/>
      <c r="AHJ4" s="37"/>
      <c r="AHK4" s="37"/>
      <c r="AHL4" s="37"/>
      <c r="AHM4" s="37"/>
      <c r="AHN4" s="37"/>
      <c r="AHO4" s="37"/>
      <c r="AHP4" s="37"/>
      <c r="AHQ4" s="37"/>
      <c r="AHR4" s="37"/>
      <c r="AHS4" s="37"/>
      <c r="AHT4" s="37"/>
      <c r="AHU4" s="37"/>
      <c r="AHV4" s="37"/>
      <c r="AHW4" s="37"/>
      <c r="AHX4" s="37"/>
      <c r="AHY4" s="37"/>
      <c r="AHZ4" s="37"/>
      <c r="AIA4" s="37"/>
      <c r="AIB4" s="37"/>
      <c r="AIC4" s="37"/>
      <c r="AID4" s="37"/>
      <c r="AIE4" s="37"/>
      <c r="AIF4" s="37"/>
      <c r="AIG4" s="37"/>
      <c r="AIH4" s="37"/>
      <c r="AII4" s="37"/>
      <c r="AIJ4" s="37"/>
      <c r="AIK4" s="37"/>
      <c r="AIL4" s="37"/>
      <c r="AIM4" s="37"/>
      <c r="AIN4" s="37"/>
      <c r="AIO4" s="37"/>
      <c r="AIP4" s="37"/>
      <c r="AIQ4" s="37"/>
      <c r="AIR4" s="37"/>
      <c r="AIS4" s="37"/>
      <c r="AIT4" s="37"/>
      <c r="AIU4" s="37"/>
      <c r="AIV4" s="37"/>
      <c r="AIW4" s="37"/>
      <c r="AIX4" s="37"/>
      <c r="AIY4" s="37"/>
      <c r="AIZ4" s="37"/>
      <c r="AJA4" s="37"/>
      <c r="AJB4" s="37"/>
      <c r="AJC4" s="37"/>
      <c r="AJD4" s="37"/>
      <c r="AJE4" s="37"/>
      <c r="AJF4" s="37"/>
      <c r="AJG4" s="37"/>
      <c r="AJH4" s="37"/>
      <c r="AJI4" s="37"/>
      <c r="AJJ4" s="37"/>
      <c r="AJK4" s="37"/>
      <c r="AJL4" s="37"/>
      <c r="AJM4" s="37"/>
      <c r="AJN4" s="37"/>
      <c r="AJO4" s="37"/>
      <c r="AJP4" s="37"/>
      <c r="AJQ4" s="37"/>
      <c r="AJR4" s="37"/>
      <c r="AJS4" s="37"/>
      <c r="AJT4" s="37"/>
      <c r="AJU4" s="37"/>
      <c r="AJV4" s="37"/>
      <c r="AJW4" s="37"/>
      <c r="AJX4" s="37"/>
      <c r="AJY4" s="37"/>
      <c r="AJZ4" s="37"/>
      <c r="AKA4" s="37"/>
      <c r="AKB4" s="37"/>
      <c r="AKC4" s="37"/>
      <c r="AKD4" s="37"/>
      <c r="AKE4" s="37"/>
      <c r="AKF4" s="37"/>
      <c r="AKG4" s="37"/>
      <c r="AKH4" s="37"/>
      <c r="AKI4" s="37"/>
      <c r="AKJ4" s="37"/>
      <c r="AKK4" s="37"/>
      <c r="AKL4" s="37"/>
      <c r="AKM4" s="37"/>
      <c r="AKN4" s="37"/>
      <c r="AKO4" s="37"/>
      <c r="AKP4" s="37"/>
      <c r="AKQ4" s="37"/>
      <c r="AKR4" s="37"/>
      <c r="AKS4" s="37"/>
      <c r="AKT4" s="37"/>
      <c r="AKU4" s="37"/>
      <c r="AKV4" s="37"/>
      <c r="AKW4" s="37"/>
      <c r="AKX4" s="37"/>
      <c r="AKY4" s="37"/>
      <c r="AKZ4" s="37"/>
      <c r="ALA4" s="37"/>
      <c r="ALB4" s="37"/>
      <c r="ALC4" s="37"/>
      <c r="ALD4" s="37"/>
      <c r="ALE4" s="37"/>
      <c r="ALF4" s="37"/>
      <c r="ALG4" s="37"/>
      <c r="ALH4" s="37"/>
      <c r="ALI4" s="37"/>
      <c r="ALJ4" s="37"/>
      <c r="ALK4" s="37"/>
      <c r="ALL4" s="37"/>
      <c r="ALM4" s="37"/>
      <c r="ALN4" s="37"/>
      <c r="ALO4" s="37"/>
      <c r="ALP4" s="37"/>
      <c r="ALQ4" s="37"/>
      <c r="ALR4" s="37"/>
      <c r="ALS4" s="37"/>
      <c r="ALT4" s="37"/>
      <c r="ALU4" s="37"/>
      <c r="ALV4" s="37"/>
      <c r="ALW4" s="37"/>
      <c r="ALX4" s="37"/>
      <c r="ALY4" s="37"/>
      <c r="ALZ4" s="37"/>
      <c r="AMA4" s="37"/>
      <c r="AMB4" s="37"/>
      <c r="AMC4" s="37"/>
      <c r="AMD4" s="37"/>
      <c r="AME4" s="37"/>
      <c r="AMF4" s="37"/>
      <c r="AMG4" s="37"/>
      <c r="AMH4" s="37"/>
      <c r="AMI4" s="37"/>
      <c r="AMJ4" s="37"/>
      <c r="AMK4" s="37"/>
      <c r="AML4" s="37"/>
    </row>
    <row r="5" spans="1:1026" s="89" customFormat="1" ht="16.5">
      <c r="A5" s="41" t="s">
        <v>444</v>
      </c>
      <c r="B5" s="194"/>
      <c r="C5" s="194"/>
      <c r="D5" s="104"/>
      <c r="E5" s="104"/>
      <c r="F5" s="104"/>
      <c r="G5" s="104"/>
      <c r="H5" s="102"/>
      <c r="I5" s="109"/>
      <c r="J5" s="110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8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  <c r="DY5" s="37"/>
      <c r="DZ5" s="37"/>
      <c r="EA5" s="37"/>
      <c r="EB5" s="37"/>
      <c r="EC5" s="37"/>
      <c r="ED5" s="37"/>
      <c r="EE5" s="37"/>
      <c r="EF5" s="37"/>
      <c r="EG5" s="37"/>
      <c r="EH5" s="37"/>
      <c r="EI5" s="37"/>
      <c r="EJ5" s="37"/>
      <c r="EK5" s="37"/>
      <c r="EL5" s="37"/>
      <c r="EM5" s="37"/>
      <c r="EN5" s="37"/>
      <c r="EO5" s="37"/>
      <c r="EP5" s="37"/>
      <c r="EQ5" s="37"/>
      <c r="ER5" s="37"/>
      <c r="ES5" s="37"/>
      <c r="ET5" s="37"/>
      <c r="EU5" s="37"/>
      <c r="EV5" s="37"/>
      <c r="EW5" s="37"/>
      <c r="EX5" s="37"/>
      <c r="EY5" s="37"/>
      <c r="EZ5" s="37"/>
      <c r="FA5" s="37"/>
      <c r="FB5" s="37"/>
      <c r="FC5" s="37"/>
      <c r="FD5" s="37"/>
      <c r="FE5" s="37"/>
      <c r="FF5" s="37"/>
      <c r="FG5" s="37"/>
      <c r="FH5" s="37"/>
      <c r="FI5" s="37"/>
      <c r="FJ5" s="37"/>
      <c r="FK5" s="37"/>
      <c r="FL5" s="37"/>
      <c r="FM5" s="37"/>
      <c r="FN5" s="37"/>
      <c r="FO5" s="37"/>
      <c r="FP5" s="37"/>
      <c r="FQ5" s="37"/>
      <c r="FR5" s="37"/>
      <c r="FS5" s="37"/>
      <c r="FT5" s="37"/>
      <c r="FU5" s="37"/>
      <c r="FV5" s="37"/>
      <c r="FW5" s="37"/>
      <c r="FX5" s="37"/>
      <c r="FY5" s="37"/>
      <c r="FZ5" s="37"/>
      <c r="GA5" s="37"/>
      <c r="GB5" s="37"/>
      <c r="GC5" s="37"/>
      <c r="GD5" s="37"/>
      <c r="GE5" s="37"/>
      <c r="GF5" s="37"/>
      <c r="GG5" s="37"/>
      <c r="GH5" s="37"/>
      <c r="GI5" s="37"/>
      <c r="GJ5" s="37"/>
      <c r="GK5" s="37"/>
      <c r="GL5" s="37"/>
      <c r="GM5" s="37"/>
      <c r="GN5" s="37"/>
      <c r="GO5" s="37"/>
      <c r="GP5" s="37"/>
      <c r="GQ5" s="37"/>
      <c r="GR5" s="37"/>
      <c r="GS5" s="37"/>
      <c r="GT5" s="37"/>
      <c r="GU5" s="37"/>
      <c r="GV5" s="37"/>
      <c r="GW5" s="37"/>
      <c r="GX5" s="37"/>
      <c r="GY5" s="37"/>
      <c r="GZ5" s="37"/>
      <c r="HA5" s="37"/>
      <c r="HB5" s="37"/>
      <c r="HC5" s="37"/>
      <c r="HD5" s="37"/>
      <c r="HE5" s="37"/>
      <c r="HF5" s="37"/>
      <c r="HG5" s="37"/>
      <c r="HH5" s="37"/>
      <c r="HI5" s="37"/>
      <c r="HJ5" s="37"/>
      <c r="HK5" s="37"/>
      <c r="HL5" s="37"/>
      <c r="HM5" s="37"/>
      <c r="HN5" s="37"/>
      <c r="HO5" s="37"/>
      <c r="HP5" s="37"/>
      <c r="HQ5" s="37"/>
      <c r="HR5" s="37"/>
      <c r="HS5" s="37"/>
      <c r="HT5" s="37"/>
      <c r="HU5" s="37"/>
      <c r="HV5" s="37"/>
      <c r="HW5" s="37"/>
      <c r="HX5" s="37"/>
      <c r="HY5" s="37"/>
      <c r="HZ5" s="37"/>
      <c r="IA5" s="37"/>
      <c r="IB5" s="37"/>
      <c r="IC5" s="37"/>
      <c r="ID5" s="37"/>
      <c r="IE5" s="37"/>
      <c r="IF5" s="37"/>
      <c r="IG5" s="37"/>
      <c r="IH5" s="37"/>
      <c r="II5" s="37"/>
      <c r="IJ5" s="37"/>
      <c r="IK5" s="37"/>
      <c r="IL5" s="37"/>
      <c r="IM5" s="37"/>
      <c r="IN5" s="37"/>
      <c r="IO5" s="37"/>
      <c r="IP5" s="37"/>
      <c r="IQ5" s="37"/>
      <c r="IR5" s="37"/>
      <c r="IS5" s="37"/>
      <c r="IT5" s="37"/>
      <c r="IU5" s="37"/>
      <c r="IV5" s="37"/>
      <c r="IW5" s="37"/>
      <c r="IX5" s="37"/>
      <c r="IY5" s="37"/>
      <c r="IZ5" s="37"/>
      <c r="JA5" s="37"/>
      <c r="JB5" s="37"/>
      <c r="JC5" s="37"/>
      <c r="JD5" s="37"/>
      <c r="JE5" s="37"/>
      <c r="JF5" s="37"/>
      <c r="JG5" s="37"/>
      <c r="JH5" s="37"/>
      <c r="JI5" s="37"/>
      <c r="JJ5" s="37"/>
      <c r="JK5" s="37"/>
      <c r="JL5" s="37"/>
      <c r="JM5" s="37"/>
      <c r="JN5" s="37"/>
      <c r="JO5" s="37"/>
      <c r="JP5" s="37"/>
      <c r="JQ5" s="37"/>
      <c r="JR5" s="37"/>
      <c r="JS5" s="37"/>
      <c r="JT5" s="37"/>
      <c r="JU5" s="37"/>
      <c r="JV5" s="37"/>
      <c r="JW5" s="37"/>
      <c r="JX5" s="37"/>
      <c r="JY5" s="37"/>
      <c r="JZ5" s="37"/>
      <c r="KA5" s="37"/>
      <c r="KB5" s="37"/>
      <c r="KC5" s="37"/>
      <c r="KD5" s="37"/>
      <c r="KE5" s="37"/>
      <c r="KF5" s="37"/>
      <c r="KG5" s="37"/>
      <c r="KH5" s="37"/>
      <c r="KI5" s="37"/>
      <c r="KJ5" s="37"/>
      <c r="KK5" s="37"/>
      <c r="KL5" s="37"/>
      <c r="KM5" s="37"/>
      <c r="KN5" s="37"/>
      <c r="KO5" s="37"/>
      <c r="KP5" s="37"/>
      <c r="KQ5" s="37"/>
      <c r="KR5" s="37"/>
      <c r="KS5" s="37"/>
      <c r="KT5" s="37"/>
      <c r="KU5" s="37"/>
      <c r="KV5" s="37"/>
      <c r="KW5" s="37"/>
      <c r="KX5" s="37"/>
      <c r="KY5" s="37"/>
      <c r="KZ5" s="37"/>
      <c r="LA5" s="37"/>
      <c r="LB5" s="37"/>
      <c r="LC5" s="37"/>
      <c r="LD5" s="37"/>
      <c r="LE5" s="37"/>
      <c r="LF5" s="37"/>
      <c r="LG5" s="37"/>
      <c r="LH5" s="37"/>
      <c r="LI5" s="37"/>
      <c r="LJ5" s="37"/>
      <c r="LK5" s="37"/>
      <c r="LL5" s="37"/>
      <c r="LM5" s="37"/>
      <c r="LN5" s="37"/>
      <c r="LO5" s="37"/>
      <c r="LP5" s="37"/>
      <c r="LQ5" s="37"/>
      <c r="LR5" s="37"/>
      <c r="LS5" s="37"/>
      <c r="LT5" s="37"/>
      <c r="LU5" s="37"/>
      <c r="LV5" s="37"/>
      <c r="LW5" s="37"/>
      <c r="LX5" s="37"/>
      <c r="LY5" s="37"/>
      <c r="LZ5" s="37"/>
      <c r="MA5" s="37"/>
      <c r="MB5" s="37"/>
      <c r="MC5" s="37"/>
      <c r="MD5" s="37"/>
      <c r="ME5" s="37"/>
      <c r="MF5" s="37"/>
      <c r="MG5" s="37"/>
      <c r="MH5" s="37"/>
      <c r="MI5" s="37"/>
      <c r="MJ5" s="37"/>
      <c r="MK5" s="37"/>
      <c r="ML5" s="37"/>
      <c r="MM5" s="37"/>
      <c r="MN5" s="37"/>
      <c r="MO5" s="37"/>
      <c r="MP5" s="37"/>
      <c r="MQ5" s="37"/>
      <c r="MR5" s="37"/>
      <c r="MS5" s="37"/>
      <c r="MT5" s="37"/>
      <c r="MU5" s="37"/>
      <c r="MV5" s="37"/>
      <c r="MW5" s="37"/>
      <c r="MX5" s="37"/>
      <c r="MY5" s="37"/>
      <c r="MZ5" s="37"/>
      <c r="NA5" s="37"/>
      <c r="NB5" s="37"/>
      <c r="NC5" s="37"/>
      <c r="ND5" s="37"/>
      <c r="NE5" s="37"/>
      <c r="NF5" s="37"/>
      <c r="NG5" s="37"/>
      <c r="NH5" s="37"/>
      <c r="NI5" s="37"/>
      <c r="NJ5" s="37"/>
      <c r="NK5" s="37"/>
      <c r="NL5" s="37"/>
      <c r="NM5" s="37"/>
      <c r="NN5" s="37"/>
      <c r="NO5" s="37"/>
      <c r="NP5" s="37"/>
      <c r="NQ5" s="37"/>
      <c r="NR5" s="37"/>
      <c r="NS5" s="37"/>
      <c r="NT5" s="37"/>
      <c r="NU5" s="37"/>
      <c r="NV5" s="37"/>
      <c r="NW5" s="37"/>
      <c r="NX5" s="37"/>
      <c r="NY5" s="37"/>
      <c r="NZ5" s="37"/>
      <c r="OA5" s="37"/>
      <c r="OB5" s="37"/>
      <c r="OC5" s="37"/>
      <c r="OD5" s="37"/>
      <c r="OE5" s="37"/>
      <c r="OF5" s="37"/>
      <c r="OG5" s="37"/>
      <c r="OH5" s="37"/>
      <c r="OI5" s="37"/>
      <c r="OJ5" s="37"/>
      <c r="OK5" s="37"/>
      <c r="OL5" s="37"/>
      <c r="OM5" s="37"/>
      <c r="ON5" s="37"/>
      <c r="OO5" s="37"/>
      <c r="OP5" s="37"/>
      <c r="OQ5" s="37"/>
      <c r="OR5" s="37"/>
      <c r="OS5" s="37"/>
      <c r="OT5" s="37"/>
      <c r="OU5" s="37"/>
      <c r="OV5" s="37"/>
      <c r="OW5" s="37"/>
      <c r="OX5" s="37"/>
      <c r="OY5" s="37"/>
      <c r="OZ5" s="37"/>
      <c r="PA5" s="37"/>
      <c r="PB5" s="37"/>
      <c r="PC5" s="37"/>
      <c r="PD5" s="37"/>
      <c r="PE5" s="37"/>
      <c r="PF5" s="37"/>
      <c r="PG5" s="37"/>
      <c r="PH5" s="37"/>
      <c r="PI5" s="37"/>
      <c r="PJ5" s="37"/>
      <c r="PK5" s="37"/>
      <c r="PL5" s="37"/>
      <c r="PM5" s="37"/>
      <c r="PN5" s="37"/>
      <c r="PO5" s="37"/>
      <c r="PP5" s="37"/>
      <c r="PQ5" s="37"/>
      <c r="PR5" s="37"/>
      <c r="PS5" s="37"/>
      <c r="PT5" s="37"/>
      <c r="PU5" s="37"/>
      <c r="PV5" s="37"/>
      <c r="PW5" s="37"/>
      <c r="PX5" s="37"/>
      <c r="PY5" s="37"/>
      <c r="PZ5" s="37"/>
      <c r="QA5" s="37"/>
      <c r="QB5" s="37"/>
      <c r="QC5" s="37"/>
      <c r="QD5" s="37"/>
      <c r="QE5" s="37"/>
      <c r="QF5" s="37"/>
      <c r="QG5" s="37"/>
      <c r="QH5" s="37"/>
      <c r="QI5" s="37"/>
      <c r="QJ5" s="37"/>
      <c r="QK5" s="37"/>
      <c r="QL5" s="37"/>
      <c r="QM5" s="37"/>
      <c r="QN5" s="37"/>
      <c r="QO5" s="37"/>
      <c r="QP5" s="37"/>
      <c r="QQ5" s="37"/>
      <c r="QR5" s="37"/>
      <c r="QS5" s="37"/>
      <c r="QT5" s="37"/>
      <c r="QU5" s="37"/>
      <c r="QV5" s="37"/>
      <c r="QW5" s="37"/>
      <c r="QX5" s="37"/>
      <c r="QY5" s="37"/>
      <c r="QZ5" s="37"/>
      <c r="RA5" s="37"/>
      <c r="RB5" s="37"/>
      <c r="RC5" s="37"/>
      <c r="RD5" s="37"/>
      <c r="RE5" s="37"/>
      <c r="RF5" s="37"/>
      <c r="RG5" s="37"/>
      <c r="RH5" s="37"/>
      <c r="RI5" s="37"/>
      <c r="RJ5" s="37"/>
      <c r="RK5" s="37"/>
      <c r="RL5" s="37"/>
      <c r="RM5" s="37"/>
      <c r="RN5" s="37"/>
      <c r="RO5" s="37"/>
      <c r="RP5" s="37"/>
      <c r="RQ5" s="37"/>
      <c r="RR5" s="37"/>
      <c r="RS5" s="37"/>
      <c r="RT5" s="37"/>
      <c r="RU5" s="37"/>
      <c r="RV5" s="37"/>
      <c r="RW5" s="37"/>
      <c r="RX5" s="37"/>
      <c r="RY5" s="37"/>
      <c r="RZ5" s="37"/>
      <c r="SA5" s="37"/>
      <c r="SB5" s="37"/>
      <c r="SC5" s="37"/>
      <c r="SD5" s="37"/>
      <c r="SE5" s="37"/>
      <c r="SF5" s="37"/>
      <c r="SG5" s="37"/>
      <c r="SH5" s="37"/>
      <c r="SI5" s="37"/>
      <c r="SJ5" s="37"/>
      <c r="SK5" s="37"/>
      <c r="SL5" s="37"/>
      <c r="SM5" s="37"/>
      <c r="SN5" s="37"/>
      <c r="SO5" s="37"/>
      <c r="SP5" s="37"/>
      <c r="SQ5" s="37"/>
      <c r="SR5" s="37"/>
      <c r="SS5" s="37"/>
      <c r="ST5" s="37"/>
      <c r="SU5" s="37"/>
      <c r="SV5" s="37"/>
      <c r="SW5" s="37"/>
      <c r="SX5" s="37"/>
      <c r="SY5" s="37"/>
      <c r="SZ5" s="37"/>
      <c r="TA5" s="37"/>
      <c r="TB5" s="37"/>
      <c r="TC5" s="37"/>
      <c r="TD5" s="37"/>
      <c r="TE5" s="37"/>
      <c r="TF5" s="37"/>
      <c r="TG5" s="37"/>
      <c r="TH5" s="37"/>
      <c r="TI5" s="37"/>
      <c r="TJ5" s="37"/>
      <c r="TK5" s="37"/>
      <c r="TL5" s="37"/>
      <c r="TM5" s="37"/>
      <c r="TN5" s="37"/>
      <c r="TO5" s="37"/>
      <c r="TP5" s="37"/>
      <c r="TQ5" s="37"/>
      <c r="TR5" s="37"/>
      <c r="TS5" s="37"/>
      <c r="TT5" s="37"/>
      <c r="TU5" s="37"/>
      <c r="TV5" s="37"/>
      <c r="TW5" s="37"/>
      <c r="TX5" s="37"/>
      <c r="TY5" s="37"/>
      <c r="TZ5" s="37"/>
      <c r="UA5" s="37"/>
      <c r="UB5" s="37"/>
      <c r="UC5" s="37"/>
      <c r="UD5" s="37"/>
      <c r="UE5" s="37"/>
      <c r="UF5" s="37"/>
      <c r="UG5" s="37"/>
      <c r="UH5" s="37"/>
      <c r="UI5" s="37"/>
      <c r="UJ5" s="37"/>
      <c r="UK5" s="37"/>
      <c r="UL5" s="37"/>
      <c r="UM5" s="37"/>
      <c r="UN5" s="37"/>
      <c r="UO5" s="37"/>
      <c r="UP5" s="37"/>
      <c r="UQ5" s="37"/>
      <c r="UR5" s="37"/>
      <c r="US5" s="37"/>
      <c r="UT5" s="37"/>
      <c r="UU5" s="37"/>
      <c r="UV5" s="37"/>
      <c r="UW5" s="37"/>
      <c r="UX5" s="37"/>
      <c r="UY5" s="37"/>
      <c r="UZ5" s="37"/>
      <c r="VA5" s="37"/>
      <c r="VB5" s="37"/>
      <c r="VC5" s="37"/>
      <c r="VD5" s="37"/>
      <c r="VE5" s="37"/>
      <c r="VF5" s="37"/>
      <c r="VG5" s="37"/>
      <c r="VH5" s="37"/>
      <c r="VI5" s="37"/>
      <c r="VJ5" s="37"/>
      <c r="VK5" s="37"/>
      <c r="VL5" s="37"/>
      <c r="VM5" s="37"/>
      <c r="VN5" s="37"/>
      <c r="VO5" s="37"/>
      <c r="VP5" s="37"/>
      <c r="VQ5" s="37"/>
      <c r="VR5" s="37"/>
      <c r="VS5" s="37"/>
      <c r="VT5" s="37"/>
      <c r="VU5" s="37"/>
      <c r="VV5" s="37"/>
      <c r="VW5" s="37"/>
      <c r="VX5" s="37"/>
      <c r="VY5" s="37"/>
      <c r="VZ5" s="37"/>
      <c r="WA5" s="37"/>
      <c r="WB5" s="37"/>
      <c r="WC5" s="37"/>
      <c r="WD5" s="37"/>
      <c r="WE5" s="37"/>
      <c r="WF5" s="37"/>
      <c r="WG5" s="37"/>
      <c r="WH5" s="37"/>
      <c r="WI5" s="37"/>
      <c r="WJ5" s="37"/>
      <c r="WK5" s="37"/>
      <c r="WL5" s="37"/>
      <c r="WM5" s="37"/>
      <c r="WN5" s="37"/>
      <c r="WO5" s="37"/>
      <c r="WP5" s="37"/>
      <c r="WQ5" s="37"/>
      <c r="WR5" s="37"/>
      <c r="WS5" s="37"/>
      <c r="WT5" s="37"/>
      <c r="WU5" s="37"/>
      <c r="WV5" s="37"/>
      <c r="WW5" s="37"/>
      <c r="WX5" s="37"/>
      <c r="WY5" s="37"/>
      <c r="WZ5" s="37"/>
      <c r="XA5" s="37"/>
      <c r="XB5" s="37"/>
      <c r="XC5" s="37"/>
      <c r="XD5" s="37"/>
      <c r="XE5" s="37"/>
      <c r="XF5" s="37"/>
      <c r="XG5" s="37"/>
      <c r="XH5" s="37"/>
      <c r="XI5" s="37"/>
      <c r="XJ5" s="37"/>
      <c r="XK5" s="37"/>
      <c r="XL5" s="37"/>
      <c r="XM5" s="37"/>
      <c r="XN5" s="37"/>
      <c r="XO5" s="37"/>
      <c r="XP5" s="37"/>
      <c r="XQ5" s="37"/>
      <c r="XR5" s="37"/>
      <c r="XS5" s="37"/>
      <c r="XT5" s="37"/>
      <c r="XU5" s="37"/>
      <c r="XV5" s="37"/>
      <c r="XW5" s="37"/>
      <c r="XX5" s="37"/>
      <c r="XY5" s="37"/>
      <c r="XZ5" s="37"/>
      <c r="YA5" s="37"/>
      <c r="YB5" s="37"/>
      <c r="YC5" s="37"/>
      <c r="YD5" s="37"/>
      <c r="YE5" s="37"/>
      <c r="YF5" s="37"/>
      <c r="YG5" s="37"/>
      <c r="YH5" s="37"/>
      <c r="YI5" s="37"/>
      <c r="YJ5" s="37"/>
      <c r="YK5" s="37"/>
      <c r="YL5" s="37"/>
      <c r="YM5" s="37"/>
      <c r="YN5" s="37"/>
      <c r="YO5" s="37"/>
      <c r="YP5" s="37"/>
      <c r="YQ5" s="37"/>
      <c r="YR5" s="37"/>
      <c r="YS5" s="37"/>
      <c r="YT5" s="37"/>
      <c r="YU5" s="37"/>
      <c r="YV5" s="37"/>
      <c r="YW5" s="37"/>
      <c r="YX5" s="37"/>
      <c r="YY5" s="37"/>
      <c r="YZ5" s="37"/>
      <c r="ZA5" s="37"/>
      <c r="ZB5" s="37"/>
      <c r="ZC5" s="37"/>
      <c r="ZD5" s="37"/>
      <c r="ZE5" s="37"/>
      <c r="ZF5" s="37"/>
      <c r="ZG5" s="37"/>
      <c r="ZH5" s="37"/>
      <c r="ZI5" s="37"/>
      <c r="ZJ5" s="37"/>
      <c r="ZK5" s="37"/>
      <c r="ZL5" s="37"/>
      <c r="ZM5" s="37"/>
      <c r="ZN5" s="37"/>
      <c r="ZO5" s="37"/>
      <c r="ZP5" s="37"/>
      <c r="ZQ5" s="37"/>
      <c r="ZR5" s="37"/>
      <c r="ZS5" s="37"/>
      <c r="ZT5" s="37"/>
      <c r="ZU5" s="37"/>
      <c r="ZV5" s="37"/>
      <c r="ZW5" s="37"/>
      <c r="ZX5" s="37"/>
      <c r="ZY5" s="37"/>
      <c r="ZZ5" s="37"/>
      <c r="AAA5" s="37"/>
      <c r="AAB5" s="37"/>
      <c r="AAC5" s="37"/>
      <c r="AAD5" s="37"/>
      <c r="AAE5" s="37"/>
      <c r="AAF5" s="37"/>
      <c r="AAG5" s="37"/>
      <c r="AAH5" s="37"/>
      <c r="AAI5" s="37"/>
      <c r="AAJ5" s="37"/>
      <c r="AAK5" s="37"/>
      <c r="AAL5" s="37"/>
      <c r="AAM5" s="37"/>
      <c r="AAN5" s="37"/>
      <c r="AAO5" s="37"/>
      <c r="AAP5" s="37"/>
      <c r="AAQ5" s="37"/>
      <c r="AAR5" s="37"/>
      <c r="AAS5" s="37"/>
      <c r="AAT5" s="37"/>
      <c r="AAU5" s="37"/>
      <c r="AAV5" s="37"/>
      <c r="AAW5" s="37"/>
      <c r="AAX5" s="37"/>
      <c r="AAY5" s="37"/>
      <c r="AAZ5" s="37"/>
      <c r="ABA5" s="37"/>
      <c r="ABB5" s="37"/>
      <c r="ABC5" s="37"/>
      <c r="ABD5" s="37"/>
      <c r="ABE5" s="37"/>
      <c r="ABF5" s="37"/>
      <c r="ABG5" s="37"/>
      <c r="ABH5" s="37"/>
      <c r="ABI5" s="37"/>
      <c r="ABJ5" s="37"/>
      <c r="ABK5" s="37"/>
      <c r="ABL5" s="37"/>
      <c r="ABM5" s="37"/>
      <c r="ABN5" s="37"/>
      <c r="ABO5" s="37"/>
      <c r="ABP5" s="37"/>
      <c r="ABQ5" s="37"/>
      <c r="ABR5" s="37"/>
      <c r="ABS5" s="37"/>
      <c r="ABT5" s="37"/>
      <c r="ABU5" s="37"/>
      <c r="ABV5" s="37"/>
      <c r="ABW5" s="37"/>
      <c r="ABX5" s="37"/>
      <c r="ABY5" s="37"/>
      <c r="ABZ5" s="37"/>
      <c r="ACA5" s="37"/>
      <c r="ACB5" s="37"/>
      <c r="ACC5" s="37"/>
      <c r="ACD5" s="37"/>
      <c r="ACE5" s="37"/>
      <c r="ACF5" s="37"/>
      <c r="ACG5" s="37"/>
      <c r="ACH5" s="37"/>
      <c r="ACI5" s="37"/>
      <c r="ACJ5" s="37"/>
      <c r="ACK5" s="37"/>
      <c r="ACL5" s="37"/>
      <c r="ACM5" s="37"/>
      <c r="ACN5" s="37"/>
      <c r="ACO5" s="37"/>
      <c r="ACP5" s="37"/>
      <c r="ACQ5" s="37"/>
      <c r="ACR5" s="37"/>
      <c r="ACS5" s="37"/>
      <c r="ACT5" s="37"/>
      <c r="ACU5" s="37"/>
      <c r="ACV5" s="37"/>
      <c r="ACW5" s="37"/>
      <c r="ACX5" s="37"/>
      <c r="ACY5" s="37"/>
      <c r="ACZ5" s="37"/>
      <c r="ADA5" s="37"/>
      <c r="ADB5" s="37"/>
      <c r="ADC5" s="37"/>
      <c r="ADD5" s="37"/>
      <c r="ADE5" s="37"/>
      <c r="ADF5" s="37"/>
      <c r="ADG5" s="37"/>
      <c r="ADH5" s="37"/>
      <c r="ADI5" s="37"/>
      <c r="ADJ5" s="37"/>
      <c r="ADK5" s="37"/>
      <c r="ADL5" s="37"/>
      <c r="ADM5" s="37"/>
      <c r="ADN5" s="37"/>
      <c r="ADO5" s="37"/>
      <c r="ADP5" s="37"/>
      <c r="ADQ5" s="37"/>
      <c r="ADR5" s="37"/>
      <c r="ADS5" s="37"/>
      <c r="ADT5" s="37"/>
      <c r="ADU5" s="37"/>
      <c r="ADV5" s="37"/>
      <c r="ADW5" s="37"/>
      <c r="ADX5" s="37"/>
      <c r="ADY5" s="37"/>
      <c r="ADZ5" s="37"/>
      <c r="AEA5" s="37"/>
      <c r="AEB5" s="37"/>
      <c r="AEC5" s="37"/>
      <c r="AED5" s="37"/>
      <c r="AEE5" s="37"/>
      <c r="AEF5" s="37"/>
      <c r="AEG5" s="37"/>
      <c r="AEH5" s="37"/>
      <c r="AEI5" s="37"/>
      <c r="AEJ5" s="37"/>
      <c r="AEK5" s="37"/>
      <c r="AEL5" s="37"/>
      <c r="AEM5" s="37"/>
      <c r="AEN5" s="37"/>
      <c r="AEO5" s="37"/>
      <c r="AEP5" s="37"/>
      <c r="AEQ5" s="37"/>
      <c r="AER5" s="37"/>
      <c r="AES5" s="37"/>
      <c r="AET5" s="37"/>
      <c r="AEU5" s="37"/>
      <c r="AEV5" s="37"/>
      <c r="AEW5" s="37"/>
      <c r="AEX5" s="37"/>
      <c r="AEY5" s="37"/>
      <c r="AEZ5" s="37"/>
      <c r="AFA5" s="37"/>
      <c r="AFB5" s="37"/>
      <c r="AFC5" s="37"/>
      <c r="AFD5" s="37"/>
      <c r="AFE5" s="37"/>
      <c r="AFF5" s="37"/>
      <c r="AFG5" s="37"/>
      <c r="AFH5" s="37"/>
      <c r="AFI5" s="37"/>
      <c r="AFJ5" s="37"/>
      <c r="AFK5" s="37"/>
      <c r="AFL5" s="37"/>
      <c r="AFM5" s="37"/>
      <c r="AFN5" s="37"/>
      <c r="AFO5" s="37"/>
      <c r="AFP5" s="37"/>
      <c r="AFQ5" s="37"/>
      <c r="AFR5" s="37"/>
      <c r="AFS5" s="37"/>
      <c r="AFT5" s="37"/>
      <c r="AFU5" s="37"/>
      <c r="AFV5" s="37"/>
      <c r="AFW5" s="37"/>
      <c r="AFX5" s="37"/>
      <c r="AFY5" s="37"/>
      <c r="AFZ5" s="37"/>
      <c r="AGA5" s="37"/>
      <c r="AGB5" s="37"/>
      <c r="AGC5" s="37"/>
      <c r="AGD5" s="37"/>
      <c r="AGE5" s="37"/>
      <c r="AGF5" s="37"/>
      <c r="AGG5" s="37"/>
      <c r="AGH5" s="37"/>
      <c r="AGI5" s="37"/>
      <c r="AGJ5" s="37"/>
      <c r="AGK5" s="37"/>
      <c r="AGL5" s="37"/>
      <c r="AGM5" s="37"/>
      <c r="AGN5" s="37"/>
      <c r="AGO5" s="37"/>
      <c r="AGP5" s="37"/>
      <c r="AGQ5" s="37"/>
      <c r="AGR5" s="37"/>
      <c r="AGS5" s="37"/>
      <c r="AGT5" s="37"/>
      <c r="AGU5" s="37"/>
      <c r="AGV5" s="37"/>
      <c r="AGW5" s="37"/>
      <c r="AGX5" s="37"/>
      <c r="AGY5" s="37"/>
      <c r="AGZ5" s="37"/>
      <c r="AHA5" s="37"/>
      <c r="AHB5" s="37"/>
      <c r="AHC5" s="37"/>
      <c r="AHD5" s="37"/>
      <c r="AHE5" s="37"/>
      <c r="AHF5" s="37"/>
      <c r="AHG5" s="37"/>
      <c r="AHH5" s="37"/>
      <c r="AHI5" s="37"/>
      <c r="AHJ5" s="37"/>
      <c r="AHK5" s="37"/>
      <c r="AHL5" s="37"/>
      <c r="AHM5" s="37"/>
      <c r="AHN5" s="37"/>
      <c r="AHO5" s="37"/>
      <c r="AHP5" s="37"/>
      <c r="AHQ5" s="37"/>
      <c r="AHR5" s="37"/>
      <c r="AHS5" s="37"/>
      <c r="AHT5" s="37"/>
      <c r="AHU5" s="37"/>
      <c r="AHV5" s="37"/>
      <c r="AHW5" s="37"/>
      <c r="AHX5" s="37"/>
      <c r="AHY5" s="37"/>
      <c r="AHZ5" s="37"/>
      <c r="AIA5" s="37"/>
      <c r="AIB5" s="37"/>
      <c r="AIC5" s="37"/>
      <c r="AID5" s="37"/>
      <c r="AIE5" s="37"/>
      <c r="AIF5" s="37"/>
      <c r="AIG5" s="37"/>
      <c r="AIH5" s="37"/>
      <c r="AII5" s="37"/>
      <c r="AIJ5" s="37"/>
      <c r="AIK5" s="37"/>
      <c r="AIL5" s="37"/>
      <c r="AIM5" s="37"/>
      <c r="AIN5" s="37"/>
      <c r="AIO5" s="37"/>
      <c r="AIP5" s="37"/>
      <c r="AIQ5" s="37"/>
      <c r="AIR5" s="37"/>
      <c r="AIS5" s="37"/>
      <c r="AIT5" s="37"/>
      <c r="AIU5" s="37"/>
      <c r="AIV5" s="37"/>
      <c r="AIW5" s="37"/>
      <c r="AIX5" s="37"/>
      <c r="AIY5" s="37"/>
      <c r="AIZ5" s="37"/>
      <c r="AJA5" s="37"/>
      <c r="AJB5" s="37"/>
      <c r="AJC5" s="37"/>
      <c r="AJD5" s="37"/>
      <c r="AJE5" s="37"/>
      <c r="AJF5" s="37"/>
      <c r="AJG5" s="37"/>
      <c r="AJH5" s="37"/>
      <c r="AJI5" s="37"/>
      <c r="AJJ5" s="37"/>
      <c r="AJK5" s="37"/>
      <c r="AJL5" s="37"/>
      <c r="AJM5" s="37"/>
      <c r="AJN5" s="37"/>
      <c r="AJO5" s="37"/>
      <c r="AJP5" s="37"/>
      <c r="AJQ5" s="37"/>
      <c r="AJR5" s="37"/>
      <c r="AJS5" s="37"/>
      <c r="AJT5" s="37"/>
      <c r="AJU5" s="37"/>
      <c r="AJV5" s="37"/>
      <c r="AJW5" s="37"/>
      <c r="AJX5" s="37"/>
      <c r="AJY5" s="37"/>
      <c r="AJZ5" s="37"/>
      <c r="AKA5" s="37"/>
      <c r="AKB5" s="37"/>
      <c r="AKC5" s="37"/>
      <c r="AKD5" s="37"/>
      <c r="AKE5" s="37"/>
      <c r="AKF5" s="37"/>
      <c r="AKG5" s="37"/>
      <c r="AKH5" s="37"/>
      <c r="AKI5" s="37"/>
      <c r="AKJ5" s="37"/>
      <c r="AKK5" s="37"/>
      <c r="AKL5" s="37"/>
      <c r="AKM5" s="37"/>
      <c r="AKN5" s="37"/>
      <c r="AKO5" s="37"/>
      <c r="AKP5" s="37"/>
      <c r="AKQ5" s="37"/>
      <c r="AKR5" s="37"/>
      <c r="AKS5" s="37"/>
      <c r="AKT5" s="37"/>
      <c r="AKU5" s="37"/>
      <c r="AKV5" s="37"/>
      <c r="AKW5" s="37"/>
      <c r="AKX5" s="37"/>
      <c r="AKY5" s="37"/>
      <c r="AKZ5" s="37"/>
      <c r="ALA5" s="37"/>
      <c r="ALB5" s="37"/>
      <c r="ALC5" s="37"/>
      <c r="ALD5" s="37"/>
      <c r="ALE5" s="37"/>
      <c r="ALF5" s="37"/>
      <c r="ALG5" s="37"/>
      <c r="ALH5" s="37"/>
      <c r="ALI5" s="37"/>
      <c r="ALJ5" s="37"/>
      <c r="ALK5" s="37"/>
      <c r="ALL5" s="37"/>
      <c r="ALM5" s="37"/>
      <c r="ALN5" s="37"/>
      <c r="ALO5" s="37"/>
      <c r="ALP5" s="37"/>
      <c r="ALQ5" s="37"/>
      <c r="ALR5" s="37"/>
      <c r="ALS5" s="37"/>
      <c r="ALT5" s="37"/>
      <c r="ALU5" s="37"/>
      <c r="ALV5" s="37"/>
      <c r="ALW5" s="37"/>
      <c r="ALX5" s="37"/>
      <c r="ALY5" s="37"/>
      <c r="ALZ5" s="37"/>
      <c r="AMA5" s="37"/>
      <c r="AMB5" s="37"/>
      <c r="AMC5" s="37"/>
      <c r="AMD5" s="37"/>
      <c r="AME5" s="37"/>
      <c r="AMF5" s="37"/>
      <c r="AMG5" s="37"/>
      <c r="AMH5" s="37"/>
      <c r="AMI5" s="37"/>
      <c r="AMJ5" s="37"/>
      <c r="AMK5" s="37"/>
      <c r="AML5" s="37"/>
    </row>
    <row r="6" spans="1:1026" s="89" customFormat="1" ht="16.5">
      <c r="A6" s="41" t="s">
        <v>451</v>
      </c>
      <c r="B6" s="194"/>
      <c r="C6" s="194"/>
      <c r="D6" s="104"/>
      <c r="E6" s="104"/>
      <c r="F6" s="104"/>
      <c r="G6" s="104"/>
      <c r="H6" s="102"/>
      <c r="I6" s="109"/>
      <c r="J6" s="110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8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  <c r="EO6" s="37"/>
      <c r="EP6" s="37"/>
      <c r="EQ6" s="37"/>
      <c r="ER6" s="37"/>
      <c r="ES6" s="37"/>
      <c r="ET6" s="37"/>
      <c r="EU6" s="37"/>
      <c r="EV6" s="37"/>
      <c r="EW6" s="37"/>
      <c r="EX6" s="37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  <c r="FL6" s="37"/>
      <c r="FM6" s="37"/>
      <c r="FN6" s="37"/>
      <c r="FO6" s="37"/>
      <c r="FP6" s="37"/>
      <c r="FQ6" s="37"/>
      <c r="FR6" s="37"/>
      <c r="FS6" s="37"/>
      <c r="FT6" s="37"/>
      <c r="FU6" s="37"/>
      <c r="FV6" s="37"/>
      <c r="FW6" s="37"/>
      <c r="FX6" s="37"/>
      <c r="FY6" s="37"/>
      <c r="FZ6" s="37"/>
      <c r="GA6" s="37"/>
      <c r="GB6" s="37"/>
      <c r="GC6" s="37"/>
      <c r="GD6" s="37"/>
      <c r="GE6" s="37"/>
      <c r="GF6" s="37"/>
      <c r="GG6" s="37"/>
      <c r="GH6" s="37"/>
      <c r="GI6" s="37"/>
      <c r="GJ6" s="37"/>
      <c r="GK6" s="37"/>
      <c r="GL6" s="37"/>
      <c r="GM6" s="37"/>
      <c r="GN6" s="37"/>
      <c r="GO6" s="37"/>
      <c r="GP6" s="37"/>
      <c r="GQ6" s="37"/>
      <c r="GR6" s="37"/>
      <c r="GS6" s="37"/>
      <c r="GT6" s="37"/>
      <c r="GU6" s="37"/>
      <c r="GV6" s="37"/>
      <c r="GW6" s="37"/>
      <c r="GX6" s="37"/>
      <c r="GY6" s="37"/>
      <c r="GZ6" s="37"/>
      <c r="HA6" s="37"/>
      <c r="HB6" s="37"/>
      <c r="HC6" s="37"/>
      <c r="HD6" s="37"/>
      <c r="HE6" s="37"/>
      <c r="HF6" s="37"/>
      <c r="HG6" s="37"/>
      <c r="HH6" s="37"/>
      <c r="HI6" s="37"/>
      <c r="HJ6" s="37"/>
      <c r="HK6" s="37"/>
      <c r="HL6" s="37"/>
      <c r="HM6" s="37"/>
      <c r="HN6" s="37"/>
      <c r="HO6" s="37"/>
      <c r="HP6" s="37"/>
      <c r="HQ6" s="37"/>
      <c r="HR6" s="37"/>
      <c r="HS6" s="37"/>
      <c r="HT6" s="37"/>
      <c r="HU6" s="37"/>
      <c r="HV6" s="37"/>
      <c r="HW6" s="37"/>
      <c r="HX6" s="37"/>
      <c r="HY6" s="37"/>
      <c r="HZ6" s="37"/>
      <c r="IA6" s="37"/>
      <c r="IB6" s="37"/>
      <c r="IC6" s="37"/>
      <c r="ID6" s="37"/>
      <c r="IE6" s="37"/>
      <c r="IF6" s="37"/>
      <c r="IG6" s="37"/>
      <c r="IH6" s="37"/>
      <c r="II6" s="37"/>
      <c r="IJ6" s="37"/>
      <c r="IK6" s="37"/>
      <c r="IL6" s="37"/>
      <c r="IM6" s="37"/>
      <c r="IN6" s="37"/>
      <c r="IO6" s="37"/>
      <c r="IP6" s="37"/>
      <c r="IQ6" s="37"/>
      <c r="IR6" s="37"/>
      <c r="IS6" s="37"/>
      <c r="IT6" s="37"/>
      <c r="IU6" s="37"/>
      <c r="IV6" s="37"/>
      <c r="IW6" s="37"/>
      <c r="IX6" s="37"/>
      <c r="IY6" s="37"/>
      <c r="IZ6" s="37"/>
      <c r="JA6" s="37"/>
      <c r="JB6" s="37"/>
      <c r="JC6" s="37"/>
      <c r="JD6" s="37"/>
      <c r="JE6" s="37"/>
      <c r="JF6" s="37"/>
      <c r="JG6" s="37"/>
      <c r="JH6" s="37"/>
      <c r="JI6" s="37"/>
      <c r="JJ6" s="37"/>
      <c r="JK6" s="37"/>
      <c r="JL6" s="37"/>
      <c r="JM6" s="37"/>
      <c r="JN6" s="37"/>
      <c r="JO6" s="37"/>
      <c r="JP6" s="37"/>
      <c r="JQ6" s="37"/>
      <c r="JR6" s="37"/>
      <c r="JS6" s="37"/>
      <c r="JT6" s="37"/>
      <c r="JU6" s="37"/>
      <c r="JV6" s="37"/>
      <c r="JW6" s="37"/>
      <c r="JX6" s="37"/>
      <c r="JY6" s="37"/>
      <c r="JZ6" s="37"/>
      <c r="KA6" s="37"/>
      <c r="KB6" s="37"/>
      <c r="KC6" s="37"/>
      <c r="KD6" s="37"/>
      <c r="KE6" s="37"/>
      <c r="KF6" s="37"/>
      <c r="KG6" s="37"/>
      <c r="KH6" s="37"/>
      <c r="KI6" s="37"/>
      <c r="KJ6" s="37"/>
      <c r="KK6" s="37"/>
      <c r="KL6" s="37"/>
      <c r="KM6" s="37"/>
      <c r="KN6" s="37"/>
      <c r="KO6" s="37"/>
      <c r="KP6" s="37"/>
      <c r="KQ6" s="37"/>
      <c r="KR6" s="37"/>
      <c r="KS6" s="37"/>
      <c r="KT6" s="37"/>
      <c r="KU6" s="37"/>
      <c r="KV6" s="37"/>
      <c r="KW6" s="37"/>
      <c r="KX6" s="37"/>
      <c r="KY6" s="37"/>
      <c r="KZ6" s="37"/>
      <c r="LA6" s="37"/>
      <c r="LB6" s="37"/>
      <c r="LC6" s="37"/>
      <c r="LD6" s="37"/>
      <c r="LE6" s="37"/>
      <c r="LF6" s="37"/>
      <c r="LG6" s="37"/>
      <c r="LH6" s="37"/>
      <c r="LI6" s="37"/>
      <c r="LJ6" s="37"/>
      <c r="LK6" s="37"/>
      <c r="LL6" s="37"/>
      <c r="LM6" s="37"/>
      <c r="LN6" s="37"/>
      <c r="LO6" s="37"/>
      <c r="LP6" s="37"/>
      <c r="LQ6" s="37"/>
      <c r="LR6" s="37"/>
      <c r="LS6" s="37"/>
      <c r="LT6" s="37"/>
      <c r="LU6" s="37"/>
      <c r="LV6" s="37"/>
      <c r="LW6" s="37"/>
      <c r="LX6" s="37"/>
      <c r="LY6" s="37"/>
      <c r="LZ6" s="37"/>
      <c r="MA6" s="37"/>
      <c r="MB6" s="37"/>
      <c r="MC6" s="37"/>
      <c r="MD6" s="37"/>
      <c r="ME6" s="37"/>
      <c r="MF6" s="37"/>
      <c r="MG6" s="37"/>
      <c r="MH6" s="37"/>
      <c r="MI6" s="37"/>
      <c r="MJ6" s="37"/>
      <c r="MK6" s="37"/>
      <c r="ML6" s="37"/>
      <c r="MM6" s="37"/>
      <c r="MN6" s="37"/>
      <c r="MO6" s="37"/>
      <c r="MP6" s="37"/>
      <c r="MQ6" s="37"/>
      <c r="MR6" s="37"/>
      <c r="MS6" s="37"/>
      <c r="MT6" s="37"/>
      <c r="MU6" s="37"/>
      <c r="MV6" s="37"/>
      <c r="MW6" s="37"/>
      <c r="MX6" s="37"/>
      <c r="MY6" s="37"/>
      <c r="MZ6" s="37"/>
      <c r="NA6" s="37"/>
      <c r="NB6" s="37"/>
      <c r="NC6" s="37"/>
      <c r="ND6" s="37"/>
      <c r="NE6" s="37"/>
      <c r="NF6" s="37"/>
      <c r="NG6" s="37"/>
      <c r="NH6" s="37"/>
      <c r="NI6" s="37"/>
      <c r="NJ6" s="37"/>
      <c r="NK6" s="37"/>
      <c r="NL6" s="37"/>
      <c r="NM6" s="37"/>
      <c r="NN6" s="37"/>
      <c r="NO6" s="37"/>
      <c r="NP6" s="37"/>
      <c r="NQ6" s="37"/>
      <c r="NR6" s="37"/>
      <c r="NS6" s="37"/>
      <c r="NT6" s="37"/>
      <c r="NU6" s="37"/>
      <c r="NV6" s="37"/>
      <c r="NW6" s="37"/>
      <c r="NX6" s="37"/>
      <c r="NY6" s="37"/>
      <c r="NZ6" s="37"/>
      <c r="OA6" s="37"/>
      <c r="OB6" s="37"/>
      <c r="OC6" s="37"/>
      <c r="OD6" s="37"/>
      <c r="OE6" s="37"/>
      <c r="OF6" s="37"/>
      <c r="OG6" s="37"/>
      <c r="OH6" s="37"/>
      <c r="OI6" s="37"/>
      <c r="OJ6" s="37"/>
      <c r="OK6" s="37"/>
      <c r="OL6" s="37"/>
      <c r="OM6" s="37"/>
      <c r="ON6" s="37"/>
      <c r="OO6" s="37"/>
      <c r="OP6" s="37"/>
      <c r="OQ6" s="37"/>
      <c r="OR6" s="37"/>
      <c r="OS6" s="37"/>
      <c r="OT6" s="37"/>
      <c r="OU6" s="37"/>
      <c r="OV6" s="37"/>
      <c r="OW6" s="37"/>
      <c r="OX6" s="37"/>
      <c r="OY6" s="37"/>
      <c r="OZ6" s="37"/>
      <c r="PA6" s="37"/>
      <c r="PB6" s="37"/>
      <c r="PC6" s="37"/>
      <c r="PD6" s="37"/>
      <c r="PE6" s="37"/>
      <c r="PF6" s="37"/>
      <c r="PG6" s="37"/>
      <c r="PH6" s="37"/>
      <c r="PI6" s="37"/>
      <c r="PJ6" s="37"/>
      <c r="PK6" s="37"/>
      <c r="PL6" s="37"/>
      <c r="PM6" s="37"/>
      <c r="PN6" s="37"/>
      <c r="PO6" s="37"/>
      <c r="PP6" s="37"/>
      <c r="PQ6" s="37"/>
      <c r="PR6" s="37"/>
      <c r="PS6" s="37"/>
      <c r="PT6" s="37"/>
      <c r="PU6" s="37"/>
      <c r="PV6" s="37"/>
      <c r="PW6" s="37"/>
      <c r="PX6" s="37"/>
      <c r="PY6" s="37"/>
      <c r="PZ6" s="37"/>
      <c r="QA6" s="37"/>
      <c r="QB6" s="37"/>
      <c r="QC6" s="37"/>
      <c r="QD6" s="37"/>
      <c r="QE6" s="37"/>
      <c r="QF6" s="37"/>
      <c r="QG6" s="37"/>
      <c r="QH6" s="37"/>
      <c r="QI6" s="37"/>
      <c r="QJ6" s="37"/>
      <c r="QK6" s="37"/>
      <c r="QL6" s="37"/>
      <c r="QM6" s="37"/>
      <c r="QN6" s="37"/>
      <c r="QO6" s="37"/>
      <c r="QP6" s="37"/>
      <c r="QQ6" s="37"/>
      <c r="QR6" s="37"/>
      <c r="QS6" s="37"/>
      <c r="QT6" s="37"/>
      <c r="QU6" s="37"/>
      <c r="QV6" s="37"/>
      <c r="QW6" s="37"/>
      <c r="QX6" s="37"/>
      <c r="QY6" s="37"/>
      <c r="QZ6" s="37"/>
      <c r="RA6" s="37"/>
      <c r="RB6" s="37"/>
      <c r="RC6" s="37"/>
      <c r="RD6" s="37"/>
      <c r="RE6" s="37"/>
      <c r="RF6" s="37"/>
      <c r="RG6" s="37"/>
      <c r="RH6" s="37"/>
      <c r="RI6" s="37"/>
      <c r="RJ6" s="37"/>
      <c r="RK6" s="37"/>
      <c r="RL6" s="37"/>
      <c r="RM6" s="37"/>
      <c r="RN6" s="37"/>
      <c r="RO6" s="37"/>
      <c r="RP6" s="37"/>
      <c r="RQ6" s="37"/>
      <c r="RR6" s="37"/>
      <c r="RS6" s="37"/>
      <c r="RT6" s="37"/>
      <c r="RU6" s="37"/>
      <c r="RV6" s="37"/>
      <c r="RW6" s="37"/>
      <c r="RX6" s="37"/>
      <c r="RY6" s="37"/>
      <c r="RZ6" s="37"/>
      <c r="SA6" s="37"/>
      <c r="SB6" s="37"/>
      <c r="SC6" s="37"/>
      <c r="SD6" s="37"/>
      <c r="SE6" s="37"/>
      <c r="SF6" s="37"/>
      <c r="SG6" s="37"/>
      <c r="SH6" s="37"/>
      <c r="SI6" s="37"/>
      <c r="SJ6" s="37"/>
      <c r="SK6" s="37"/>
      <c r="SL6" s="37"/>
      <c r="SM6" s="37"/>
      <c r="SN6" s="37"/>
      <c r="SO6" s="37"/>
      <c r="SP6" s="37"/>
      <c r="SQ6" s="37"/>
      <c r="SR6" s="37"/>
      <c r="SS6" s="37"/>
      <c r="ST6" s="37"/>
      <c r="SU6" s="37"/>
      <c r="SV6" s="37"/>
      <c r="SW6" s="37"/>
      <c r="SX6" s="37"/>
      <c r="SY6" s="37"/>
      <c r="SZ6" s="37"/>
      <c r="TA6" s="37"/>
      <c r="TB6" s="37"/>
      <c r="TC6" s="37"/>
      <c r="TD6" s="37"/>
      <c r="TE6" s="37"/>
      <c r="TF6" s="37"/>
      <c r="TG6" s="37"/>
      <c r="TH6" s="37"/>
      <c r="TI6" s="37"/>
      <c r="TJ6" s="37"/>
      <c r="TK6" s="37"/>
      <c r="TL6" s="37"/>
      <c r="TM6" s="37"/>
      <c r="TN6" s="37"/>
      <c r="TO6" s="37"/>
      <c r="TP6" s="37"/>
      <c r="TQ6" s="37"/>
      <c r="TR6" s="37"/>
      <c r="TS6" s="37"/>
      <c r="TT6" s="37"/>
      <c r="TU6" s="37"/>
      <c r="TV6" s="37"/>
      <c r="TW6" s="37"/>
      <c r="TX6" s="37"/>
      <c r="TY6" s="37"/>
      <c r="TZ6" s="37"/>
      <c r="UA6" s="37"/>
      <c r="UB6" s="37"/>
      <c r="UC6" s="37"/>
      <c r="UD6" s="37"/>
      <c r="UE6" s="37"/>
      <c r="UF6" s="37"/>
      <c r="UG6" s="37"/>
      <c r="UH6" s="37"/>
      <c r="UI6" s="37"/>
      <c r="UJ6" s="37"/>
      <c r="UK6" s="37"/>
      <c r="UL6" s="37"/>
      <c r="UM6" s="37"/>
      <c r="UN6" s="37"/>
      <c r="UO6" s="37"/>
      <c r="UP6" s="37"/>
      <c r="UQ6" s="37"/>
      <c r="UR6" s="37"/>
      <c r="US6" s="37"/>
      <c r="UT6" s="37"/>
      <c r="UU6" s="37"/>
      <c r="UV6" s="37"/>
      <c r="UW6" s="37"/>
      <c r="UX6" s="37"/>
      <c r="UY6" s="37"/>
      <c r="UZ6" s="37"/>
      <c r="VA6" s="37"/>
      <c r="VB6" s="37"/>
      <c r="VC6" s="37"/>
      <c r="VD6" s="37"/>
      <c r="VE6" s="37"/>
      <c r="VF6" s="37"/>
      <c r="VG6" s="37"/>
      <c r="VH6" s="37"/>
      <c r="VI6" s="37"/>
      <c r="VJ6" s="37"/>
      <c r="VK6" s="37"/>
      <c r="VL6" s="37"/>
      <c r="VM6" s="37"/>
      <c r="VN6" s="37"/>
      <c r="VO6" s="37"/>
      <c r="VP6" s="37"/>
      <c r="VQ6" s="37"/>
      <c r="VR6" s="37"/>
      <c r="VS6" s="37"/>
      <c r="VT6" s="37"/>
      <c r="VU6" s="37"/>
      <c r="VV6" s="37"/>
      <c r="VW6" s="37"/>
      <c r="VX6" s="37"/>
      <c r="VY6" s="37"/>
      <c r="VZ6" s="37"/>
      <c r="WA6" s="37"/>
      <c r="WB6" s="37"/>
      <c r="WC6" s="37"/>
      <c r="WD6" s="37"/>
      <c r="WE6" s="37"/>
      <c r="WF6" s="37"/>
      <c r="WG6" s="37"/>
      <c r="WH6" s="37"/>
      <c r="WI6" s="37"/>
      <c r="WJ6" s="37"/>
      <c r="WK6" s="37"/>
      <c r="WL6" s="37"/>
      <c r="WM6" s="37"/>
      <c r="WN6" s="37"/>
      <c r="WO6" s="37"/>
      <c r="WP6" s="37"/>
      <c r="WQ6" s="37"/>
      <c r="WR6" s="37"/>
      <c r="WS6" s="37"/>
      <c r="WT6" s="37"/>
      <c r="WU6" s="37"/>
      <c r="WV6" s="37"/>
      <c r="WW6" s="37"/>
      <c r="WX6" s="37"/>
      <c r="WY6" s="37"/>
      <c r="WZ6" s="37"/>
      <c r="XA6" s="37"/>
      <c r="XB6" s="37"/>
      <c r="XC6" s="37"/>
      <c r="XD6" s="37"/>
      <c r="XE6" s="37"/>
      <c r="XF6" s="37"/>
      <c r="XG6" s="37"/>
      <c r="XH6" s="37"/>
      <c r="XI6" s="37"/>
      <c r="XJ6" s="37"/>
      <c r="XK6" s="37"/>
      <c r="XL6" s="37"/>
      <c r="XM6" s="37"/>
      <c r="XN6" s="37"/>
      <c r="XO6" s="37"/>
      <c r="XP6" s="37"/>
      <c r="XQ6" s="37"/>
      <c r="XR6" s="37"/>
      <c r="XS6" s="37"/>
      <c r="XT6" s="37"/>
      <c r="XU6" s="37"/>
      <c r="XV6" s="37"/>
      <c r="XW6" s="37"/>
      <c r="XX6" s="37"/>
      <c r="XY6" s="37"/>
      <c r="XZ6" s="37"/>
      <c r="YA6" s="37"/>
      <c r="YB6" s="37"/>
      <c r="YC6" s="37"/>
      <c r="YD6" s="37"/>
      <c r="YE6" s="37"/>
      <c r="YF6" s="37"/>
      <c r="YG6" s="37"/>
      <c r="YH6" s="37"/>
      <c r="YI6" s="37"/>
      <c r="YJ6" s="37"/>
      <c r="YK6" s="37"/>
      <c r="YL6" s="37"/>
      <c r="YM6" s="37"/>
      <c r="YN6" s="37"/>
      <c r="YO6" s="37"/>
      <c r="YP6" s="37"/>
      <c r="YQ6" s="37"/>
      <c r="YR6" s="37"/>
      <c r="YS6" s="37"/>
      <c r="YT6" s="37"/>
      <c r="YU6" s="37"/>
      <c r="YV6" s="37"/>
      <c r="YW6" s="37"/>
      <c r="YX6" s="37"/>
      <c r="YY6" s="37"/>
      <c r="YZ6" s="37"/>
      <c r="ZA6" s="37"/>
      <c r="ZB6" s="37"/>
      <c r="ZC6" s="37"/>
      <c r="ZD6" s="37"/>
      <c r="ZE6" s="37"/>
      <c r="ZF6" s="37"/>
      <c r="ZG6" s="37"/>
      <c r="ZH6" s="37"/>
      <c r="ZI6" s="37"/>
      <c r="ZJ6" s="37"/>
      <c r="ZK6" s="37"/>
      <c r="ZL6" s="37"/>
      <c r="ZM6" s="37"/>
      <c r="ZN6" s="37"/>
      <c r="ZO6" s="37"/>
      <c r="ZP6" s="37"/>
      <c r="ZQ6" s="37"/>
      <c r="ZR6" s="37"/>
      <c r="ZS6" s="37"/>
      <c r="ZT6" s="37"/>
      <c r="ZU6" s="37"/>
      <c r="ZV6" s="37"/>
      <c r="ZW6" s="37"/>
      <c r="ZX6" s="37"/>
      <c r="ZY6" s="37"/>
      <c r="ZZ6" s="37"/>
      <c r="AAA6" s="37"/>
      <c r="AAB6" s="37"/>
      <c r="AAC6" s="37"/>
      <c r="AAD6" s="37"/>
      <c r="AAE6" s="37"/>
      <c r="AAF6" s="37"/>
      <c r="AAG6" s="37"/>
      <c r="AAH6" s="37"/>
      <c r="AAI6" s="37"/>
      <c r="AAJ6" s="37"/>
      <c r="AAK6" s="37"/>
      <c r="AAL6" s="37"/>
      <c r="AAM6" s="37"/>
      <c r="AAN6" s="37"/>
      <c r="AAO6" s="37"/>
      <c r="AAP6" s="37"/>
      <c r="AAQ6" s="37"/>
      <c r="AAR6" s="37"/>
      <c r="AAS6" s="37"/>
      <c r="AAT6" s="37"/>
      <c r="AAU6" s="37"/>
      <c r="AAV6" s="37"/>
      <c r="AAW6" s="37"/>
      <c r="AAX6" s="37"/>
      <c r="AAY6" s="37"/>
      <c r="AAZ6" s="37"/>
      <c r="ABA6" s="37"/>
      <c r="ABB6" s="37"/>
      <c r="ABC6" s="37"/>
      <c r="ABD6" s="37"/>
      <c r="ABE6" s="37"/>
      <c r="ABF6" s="37"/>
      <c r="ABG6" s="37"/>
      <c r="ABH6" s="37"/>
      <c r="ABI6" s="37"/>
      <c r="ABJ6" s="37"/>
      <c r="ABK6" s="37"/>
      <c r="ABL6" s="37"/>
      <c r="ABM6" s="37"/>
      <c r="ABN6" s="37"/>
      <c r="ABO6" s="37"/>
      <c r="ABP6" s="37"/>
      <c r="ABQ6" s="37"/>
      <c r="ABR6" s="37"/>
      <c r="ABS6" s="37"/>
      <c r="ABT6" s="37"/>
      <c r="ABU6" s="37"/>
      <c r="ABV6" s="37"/>
      <c r="ABW6" s="37"/>
      <c r="ABX6" s="37"/>
      <c r="ABY6" s="37"/>
      <c r="ABZ6" s="37"/>
      <c r="ACA6" s="37"/>
      <c r="ACB6" s="37"/>
      <c r="ACC6" s="37"/>
      <c r="ACD6" s="37"/>
      <c r="ACE6" s="37"/>
      <c r="ACF6" s="37"/>
      <c r="ACG6" s="37"/>
      <c r="ACH6" s="37"/>
      <c r="ACI6" s="37"/>
      <c r="ACJ6" s="37"/>
      <c r="ACK6" s="37"/>
      <c r="ACL6" s="37"/>
      <c r="ACM6" s="37"/>
      <c r="ACN6" s="37"/>
      <c r="ACO6" s="37"/>
      <c r="ACP6" s="37"/>
      <c r="ACQ6" s="37"/>
      <c r="ACR6" s="37"/>
      <c r="ACS6" s="37"/>
      <c r="ACT6" s="37"/>
      <c r="ACU6" s="37"/>
      <c r="ACV6" s="37"/>
      <c r="ACW6" s="37"/>
      <c r="ACX6" s="37"/>
      <c r="ACY6" s="37"/>
      <c r="ACZ6" s="37"/>
      <c r="ADA6" s="37"/>
      <c r="ADB6" s="37"/>
      <c r="ADC6" s="37"/>
      <c r="ADD6" s="37"/>
      <c r="ADE6" s="37"/>
      <c r="ADF6" s="37"/>
      <c r="ADG6" s="37"/>
      <c r="ADH6" s="37"/>
      <c r="ADI6" s="37"/>
      <c r="ADJ6" s="37"/>
      <c r="ADK6" s="37"/>
      <c r="ADL6" s="37"/>
      <c r="ADM6" s="37"/>
      <c r="ADN6" s="37"/>
      <c r="ADO6" s="37"/>
      <c r="ADP6" s="37"/>
      <c r="ADQ6" s="37"/>
      <c r="ADR6" s="37"/>
      <c r="ADS6" s="37"/>
      <c r="ADT6" s="37"/>
      <c r="ADU6" s="37"/>
      <c r="ADV6" s="37"/>
      <c r="ADW6" s="37"/>
      <c r="ADX6" s="37"/>
      <c r="ADY6" s="37"/>
      <c r="ADZ6" s="37"/>
      <c r="AEA6" s="37"/>
      <c r="AEB6" s="37"/>
      <c r="AEC6" s="37"/>
      <c r="AED6" s="37"/>
      <c r="AEE6" s="37"/>
      <c r="AEF6" s="37"/>
      <c r="AEG6" s="37"/>
      <c r="AEH6" s="37"/>
      <c r="AEI6" s="37"/>
      <c r="AEJ6" s="37"/>
      <c r="AEK6" s="37"/>
      <c r="AEL6" s="37"/>
      <c r="AEM6" s="37"/>
      <c r="AEN6" s="37"/>
      <c r="AEO6" s="37"/>
      <c r="AEP6" s="37"/>
      <c r="AEQ6" s="37"/>
      <c r="AER6" s="37"/>
      <c r="AES6" s="37"/>
      <c r="AET6" s="37"/>
      <c r="AEU6" s="37"/>
      <c r="AEV6" s="37"/>
      <c r="AEW6" s="37"/>
      <c r="AEX6" s="37"/>
      <c r="AEY6" s="37"/>
      <c r="AEZ6" s="37"/>
      <c r="AFA6" s="37"/>
      <c r="AFB6" s="37"/>
      <c r="AFC6" s="37"/>
      <c r="AFD6" s="37"/>
      <c r="AFE6" s="37"/>
      <c r="AFF6" s="37"/>
      <c r="AFG6" s="37"/>
      <c r="AFH6" s="37"/>
      <c r="AFI6" s="37"/>
      <c r="AFJ6" s="37"/>
      <c r="AFK6" s="37"/>
      <c r="AFL6" s="37"/>
      <c r="AFM6" s="37"/>
      <c r="AFN6" s="37"/>
      <c r="AFO6" s="37"/>
      <c r="AFP6" s="37"/>
      <c r="AFQ6" s="37"/>
      <c r="AFR6" s="37"/>
      <c r="AFS6" s="37"/>
      <c r="AFT6" s="37"/>
      <c r="AFU6" s="37"/>
      <c r="AFV6" s="37"/>
      <c r="AFW6" s="37"/>
      <c r="AFX6" s="37"/>
      <c r="AFY6" s="37"/>
      <c r="AFZ6" s="37"/>
      <c r="AGA6" s="37"/>
      <c r="AGB6" s="37"/>
      <c r="AGC6" s="37"/>
      <c r="AGD6" s="37"/>
      <c r="AGE6" s="37"/>
      <c r="AGF6" s="37"/>
      <c r="AGG6" s="37"/>
      <c r="AGH6" s="37"/>
      <c r="AGI6" s="37"/>
      <c r="AGJ6" s="37"/>
      <c r="AGK6" s="37"/>
      <c r="AGL6" s="37"/>
      <c r="AGM6" s="37"/>
      <c r="AGN6" s="37"/>
      <c r="AGO6" s="37"/>
      <c r="AGP6" s="37"/>
      <c r="AGQ6" s="37"/>
      <c r="AGR6" s="37"/>
      <c r="AGS6" s="37"/>
      <c r="AGT6" s="37"/>
      <c r="AGU6" s="37"/>
      <c r="AGV6" s="37"/>
      <c r="AGW6" s="37"/>
      <c r="AGX6" s="37"/>
      <c r="AGY6" s="37"/>
      <c r="AGZ6" s="37"/>
      <c r="AHA6" s="37"/>
      <c r="AHB6" s="37"/>
      <c r="AHC6" s="37"/>
      <c r="AHD6" s="37"/>
      <c r="AHE6" s="37"/>
      <c r="AHF6" s="37"/>
      <c r="AHG6" s="37"/>
      <c r="AHH6" s="37"/>
      <c r="AHI6" s="37"/>
      <c r="AHJ6" s="37"/>
      <c r="AHK6" s="37"/>
      <c r="AHL6" s="37"/>
      <c r="AHM6" s="37"/>
      <c r="AHN6" s="37"/>
      <c r="AHO6" s="37"/>
      <c r="AHP6" s="37"/>
      <c r="AHQ6" s="37"/>
      <c r="AHR6" s="37"/>
      <c r="AHS6" s="37"/>
      <c r="AHT6" s="37"/>
      <c r="AHU6" s="37"/>
      <c r="AHV6" s="37"/>
      <c r="AHW6" s="37"/>
      <c r="AHX6" s="37"/>
      <c r="AHY6" s="37"/>
      <c r="AHZ6" s="37"/>
      <c r="AIA6" s="37"/>
      <c r="AIB6" s="37"/>
      <c r="AIC6" s="37"/>
      <c r="AID6" s="37"/>
      <c r="AIE6" s="37"/>
      <c r="AIF6" s="37"/>
      <c r="AIG6" s="37"/>
      <c r="AIH6" s="37"/>
      <c r="AII6" s="37"/>
      <c r="AIJ6" s="37"/>
      <c r="AIK6" s="37"/>
      <c r="AIL6" s="37"/>
      <c r="AIM6" s="37"/>
      <c r="AIN6" s="37"/>
      <c r="AIO6" s="37"/>
      <c r="AIP6" s="37"/>
      <c r="AIQ6" s="37"/>
      <c r="AIR6" s="37"/>
      <c r="AIS6" s="37"/>
      <c r="AIT6" s="37"/>
      <c r="AIU6" s="37"/>
      <c r="AIV6" s="37"/>
      <c r="AIW6" s="37"/>
      <c r="AIX6" s="37"/>
      <c r="AIY6" s="37"/>
      <c r="AIZ6" s="37"/>
      <c r="AJA6" s="37"/>
      <c r="AJB6" s="37"/>
      <c r="AJC6" s="37"/>
      <c r="AJD6" s="37"/>
      <c r="AJE6" s="37"/>
      <c r="AJF6" s="37"/>
      <c r="AJG6" s="37"/>
      <c r="AJH6" s="37"/>
      <c r="AJI6" s="37"/>
      <c r="AJJ6" s="37"/>
      <c r="AJK6" s="37"/>
      <c r="AJL6" s="37"/>
      <c r="AJM6" s="37"/>
      <c r="AJN6" s="37"/>
      <c r="AJO6" s="37"/>
      <c r="AJP6" s="37"/>
      <c r="AJQ6" s="37"/>
      <c r="AJR6" s="37"/>
      <c r="AJS6" s="37"/>
      <c r="AJT6" s="37"/>
      <c r="AJU6" s="37"/>
      <c r="AJV6" s="37"/>
      <c r="AJW6" s="37"/>
      <c r="AJX6" s="37"/>
      <c r="AJY6" s="37"/>
      <c r="AJZ6" s="37"/>
      <c r="AKA6" s="37"/>
      <c r="AKB6" s="37"/>
      <c r="AKC6" s="37"/>
      <c r="AKD6" s="37"/>
      <c r="AKE6" s="37"/>
      <c r="AKF6" s="37"/>
      <c r="AKG6" s="37"/>
      <c r="AKH6" s="37"/>
      <c r="AKI6" s="37"/>
      <c r="AKJ6" s="37"/>
      <c r="AKK6" s="37"/>
      <c r="AKL6" s="37"/>
      <c r="AKM6" s="37"/>
      <c r="AKN6" s="37"/>
      <c r="AKO6" s="37"/>
      <c r="AKP6" s="37"/>
      <c r="AKQ6" s="37"/>
      <c r="AKR6" s="37"/>
      <c r="AKS6" s="37"/>
      <c r="AKT6" s="37"/>
      <c r="AKU6" s="37"/>
      <c r="AKV6" s="37"/>
      <c r="AKW6" s="37"/>
      <c r="AKX6" s="37"/>
      <c r="AKY6" s="37"/>
      <c r="AKZ6" s="37"/>
      <c r="ALA6" s="37"/>
      <c r="ALB6" s="37"/>
      <c r="ALC6" s="37"/>
      <c r="ALD6" s="37"/>
      <c r="ALE6" s="37"/>
      <c r="ALF6" s="37"/>
      <c r="ALG6" s="37"/>
      <c r="ALH6" s="37"/>
      <c r="ALI6" s="37"/>
      <c r="ALJ6" s="37"/>
      <c r="ALK6" s="37"/>
      <c r="ALL6" s="37"/>
      <c r="ALM6" s="37"/>
      <c r="ALN6" s="37"/>
      <c r="ALO6" s="37"/>
      <c r="ALP6" s="37"/>
      <c r="ALQ6" s="37"/>
      <c r="ALR6" s="37"/>
      <c r="ALS6" s="37"/>
      <c r="ALT6" s="37"/>
      <c r="ALU6" s="37"/>
      <c r="ALV6" s="37"/>
      <c r="ALW6" s="37"/>
      <c r="ALX6" s="37"/>
      <c r="ALY6" s="37"/>
      <c r="ALZ6" s="37"/>
      <c r="AMA6" s="37"/>
      <c r="AMB6" s="37"/>
      <c r="AMC6" s="37"/>
      <c r="AMD6" s="37"/>
      <c r="AME6" s="37"/>
      <c r="AMF6" s="37"/>
      <c r="AMG6" s="37"/>
      <c r="AMH6" s="37"/>
      <c r="AMI6" s="37"/>
      <c r="AMJ6" s="37"/>
      <c r="AMK6" s="37"/>
      <c r="AML6" s="37"/>
    </row>
    <row r="7" spans="1:1026" s="89" customFormat="1" ht="16.5">
      <c r="A7" s="41" t="s">
        <v>112</v>
      </c>
      <c r="B7" s="194"/>
      <c r="C7" s="194"/>
      <c r="D7" s="104"/>
      <c r="E7" s="104"/>
      <c r="F7" s="104"/>
      <c r="G7" s="104"/>
      <c r="H7" s="102"/>
      <c r="I7" s="109"/>
      <c r="J7" s="110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8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/>
      <c r="EF7" s="37"/>
      <c r="EG7" s="37"/>
      <c r="EH7" s="37"/>
      <c r="EI7" s="37"/>
      <c r="EJ7" s="37"/>
      <c r="EK7" s="37"/>
      <c r="EL7" s="37"/>
      <c r="EM7" s="37"/>
      <c r="EN7" s="37"/>
      <c r="EO7" s="37"/>
      <c r="EP7" s="37"/>
      <c r="EQ7" s="37"/>
      <c r="ER7" s="37"/>
      <c r="ES7" s="37"/>
      <c r="ET7" s="37"/>
      <c r="EU7" s="37"/>
      <c r="EV7" s="37"/>
      <c r="EW7" s="37"/>
      <c r="EX7" s="37"/>
      <c r="EY7" s="37"/>
      <c r="EZ7" s="37"/>
      <c r="FA7" s="37"/>
      <c r="FB7" s="37"/>
      <c r="FC7" s="37"/>
      <c r="FD7" s="37"/>
      <c r="FE7" s="37"/>
      <c r="FF7" s="37"/>
      <c r="FG7" s="37"/>
      <c r="FH7" s="37"/>
      <c r="FI7" s="37"/>
      <c r="FJ7" s="37"/>
      <c r="FK7" s="37"/>
      <c r="FL7" s="37"/>
      <c r="FM7" s="37"/>
      <c r="FN7" s="37"/>
      <c r="FO7" s="37"/>
      <c r="FP7" s="37"/>
      <c r="FQ7" s="37"/>
      <c r="FR7" s="37"/>
      <c r="FS7" s="37"/>
      <c r="FT7" s="37"/>
      <c r="FU7" s="37"/>
      <c r="FV7" s="37"/>
      <c r="FW7" s="37"/>
      <c r="FX7" s="37"/>
      <c r="FY7" s="37"/>
      <c r="FZ7" s="37"/>
      <c r="GA7" s="37"/>
      <c r="GB7" s="37"/>
      <c r="GC7" s="37"/>
      <c r="GD7" s="37"/>
      <c r="GE7" s="37"/>
      <c r="GF7" s="37"/>
      <c r="GG7" s="37"/>
      <c r="GH7" s="37"/>
      <c r="GI7" s="37"/>
      <c r="GJ7" s="37"/>
      <c r="GK7" s="37"/>
      <c r="GL7" s="37"/>
      <c r="GM7" s="37"/>
      <c r="GN7" s="37"/>
      <c r="GO7" s="37"/>
      <c r="GP7" s="37"/>
      <c r="GQ7" s="37"/>
      <c r="GR7" s="37"/>
      <c r="GS7" s="37"/>
      <c r="GT7" s="37"/>
      <c r="GU7" s="37"/>
      <c r="GV7" s="37"/>
      <c r="GW7" s="37"/>
      <c r="GX7" s="37"/>
      <c r="GY7" s="37"/>
      <c r="GZ7" s="37"/>
      <c r="HA7" s="37"/>
      <c r="HB7" s="37"/>
      <c r="HC7" s="37"/>
      <c r="HD7" s="37"/>
      <c r="HE7" s="37"/>
      <c r="HF7" s="37"/>
      <c r="HG7" s="37"/>
      <c r="HH7" s="37"/>
      <c r="HI7" s="37"/>
      <c r="HJ7" s="37"/>
      <c r="HK7" s="37"/>
      <c r="HL7" s="37"/>
      <c r="HM7" s="37"/>
      <c r="HN7" s="37"/>
      <c r="HO7" s="37"/>
      <c r="HP7" s="37"/>
      <c r="HQ7" s="37"/>
      <c r="HR7" s="37"/>
      <c r="HS7" s="37"/>
      <c r="HT7" s="37"/>
      <c r="HU7" s="37"/>
      <c r="HV7" s="37"/>
      <c r="HW7" s="37"/>
      <c r="HX7" s="37"/>
      <c r="HY7" s="37"/>
      <c r="HZ7" s="37"/>
      <c r="IA7" s="37"/>
      <c r="IB7" s="37"/>
      <c r="IC7" s="37"/>
      <c r="ID7" s="37"/>
      <c r="IE7" s="37"/>
      <c r="IF7" s="37"/>
      <c r="IG7" s="37"/>
      <c r="IH7" s="37"/>
      <c r="II7" s="37"/>
      <c r="IJ7" s="37"/>
      <c r="IK7" s="37"/>
      <c r="IL7" s="37"/>
      <c r="IM7" s="37"/>
      <c r="IN7" s="37"/>
      <c r="IO7" s="37"/>
      <c r="IP7" s="37"/>
      <c r="IQ7" s="37"/>
      <c r="IR7" s="37"/>
      <c r="IS7" s="37"/>
      <c r="IT7" s="37"/>
      <c r="IU7" s="37"/>
      <c r="IV7" s="37"/>
      <c r="IW7" s="37"/>
      <c r="IX7" s="37"/>
      <c r="IY7" s="37"/>
      <c r="IZ7" s="37"/>
      <c r="JA7" s="37"/>
      <c r="JB7" s="37"/>
      <c r="JC7" s="37"/>
      <c r="JD7" s="37"/>
      <c r="JE7" s="37"/>
      <c r="JF7" s="37"/>
      <c r="JG7" s="37"/>
      <c r="JH7" s="37"/>
      <c r="JI7" s="37"/>
      <c r="JJ7" s="37"/>
      <c r="JK7" s="37"/>
      <c r="JL7" s="37"/>
      <c r="JM7" s="37"/>
      <c r="JN7" s="37"/>
      <c r="JO7" s="37"/>
      <c r="JP7" s="37"/>
      <c r="JQ7" s="37"/>
      <c r="JR7" s="37"/>
      <c r="JS7" s="37"/>
      <c r="JT7" s="37"/>
      <c r="JU7" s="37"/>
      <c r="JV7" s="37"/>
      <c r="JW7" s="37"/>
      <c r="JX7" s="37"/>
      <c r="JY7" s="37"/>
      <c r="JZ7" s="37"/>
      <c r="KA7" s="37"/>
      <c r="KB7" s="37"/>
      <c r="KC7" s="37"/>
      <c r="KD7" s="37"/>
      <c r="KE7" s="37"/>
      <c r="KF7" s="37"/>
      <c r="KG7" s="37"/>
      <c r="KH7" s="37"/>
      <c r="KI7" s="37"/>
      <c r="KJ7" s="37"/>
      <c r="KK7" s="37"/>
      <c r="KL7" s="37"/>
      <c r="KM7" s="37"/>
      <c r="KN7" s="37"/>
      <c r="KO7" s="37"/>
      <c r="KP7" s="37"/>
      <c r="KQ7" s="37"/>
      <c r="KR7" s="37"/>
      <c r="KS7" s="37"/>
      <c r="KT7" s="37"/>
      <c r="KU7" s="37"/>
      <c r="KV7" s="37"/>
      <c r="KW7" s="37"/>
      <c r="KX7" s="37"/>
      <c r="KY7" s="37"/>
      <c r="KZ7" s="37"/>
      <c r="LA7" s="37"/>
      <c r="LB7" s="37"/>
      <c r="LC7" s="37"/>
      <c r="LD7" s="37"/>
      <c r="LE7" s="37"/>
      <c r="LF7" s="37"/>
      <c r="LG7" s="37"/>
      <c r="LH7" s="37"/>
      <c r="LI7" s="37"/>
      <c r="LJ7" s="37"/>
      <c r="LK7" s="37"/>
      <c r="LL7" s="37"/>
      <c r="LM7" s="37"/>
      <c r="LN7" s="37"/>
      <c r="LO7" s="37"/>
      <c r="LP7" s="37"/>
      <c r="LQ7" s="37"/>
      <c r="LR7" s="37"/>
      <c r="LS7" s="37"/>
      <c r="LT7" s="37"/>
      <c r="LU7" s="37"/>
      <c r="LV7" s="37"/>
      <c r="LW7" s="37"/>
      <c r="LX7" s="37"/>
      <c r="LY7" s="37"/>
      <c r="LZ7" s="37"/>
      <c r="MA7" s="37"/>
      <c r="MB7" s="37"/>
      <c r="MC7" s="37"/>
      <c r="MD7" s="37"/>
      <c r="ME7" s="37"/>
      <c r="MF7" s="37"/>
      <c r="MG7" s="37"/>
      <c r="MH7" s="37"/>
      <c r="MI7" s="37"/>
      <c r="MJ7" s="37"/>
      <c r="MK7" s="37"/>
      <c r="ML7" s="37"/>
      <c r="MM7" s="37"/>
      <c r="MN7" s="37"/>
      <c r="MO7" s="37"/>
      <c r="MP7" s="37"/>
      <c r="MQ7" s="37"/>
      <c r="MR7" s="37"/>
      <c r="MS7" s="37"/>
      <c r="MT7" s="37"/>
      <c r="MU7" s="37"/>
      <c r="MV7" s="37"/>
      <c r="MW7" s="37"/>
      <c r="MX7" s="37"/>
      <c r="MY7" s="37"/>
      <c r="MZ7" s="37"/>
      <c r="NA7" s="37"/>
      <c r="NB7" s="37"/>
      <c r="NC7" s="37"/>
      <c r="ND7" s="37"/>
      <c r="NE7" s="37"/>
      <c r="NF7" s="37"/>
      <c r="NG7" s="37"/>
      <c r="NH7" s="37"/>
      <c r="NI7" s="37"/>
      <c r="NJ7" s="37"/>
      <c r="NK7" s="37"/>
      <c r="NL7" s="37"/>
      <c r="NM7" s="37"/>
      <c r="NN7" s="37"/>
      <c r="NO7" s="37"/>
      <c r="NP7" s="37"/>
      <c r="NQ7" s="37"/>
      <c r="NR7" s="37"/>
      <c r="NS7" s="37"/>
      <c r="NT7" s="37"/>
      <c r="NU7" s="37"/>
      <c r="NV7" s="37"/>
      <c r="NW7" s="37"/>
      <c r="NX7" s="37"/>
      <c r="NY7" s="37"/>
      <c r="NZ7" s="37"/>
      <c r="OA7" s="37"/>
      <c r="OB7" s="37"/>
      <c r="OC7" s="37"/>
      <c r="OD7" s="37"/>
      <c r="OE7" s="37"/>
      <c r="OF7" s="37"/>
      <c r="OG7" s="37"/>
      <c r="OH7" s="37"/>
      <c r="OI7" s="37"/>
      <c r="OJ7" s="37"/>
      <c r="OK7" s="37"/>
      <c r="OL7" s="37"/>
      <c r="OM7" s="37"/>
      <c r="ON7" s="37"/>
      <c r="OO7" s="37"/>
      <c r="OP7" s="37"/>
      <c r="OQ7" s="37"/>
      <c r="OR7" s="37"/>
      <c r="OS7" s="37"/>
      <c r="OT7" s="37"/>
      <c r="OU7" s="37"/>
      <c r="OV7" s="37"/>
      <c r="OW7" s="37"/>
      <c r="OX7" s="37"/>
      <c r="OY7" s="37"/>
      <c r="OZ7" s="37"/>
      <c r="PA7" s="37"/>
      <c r="PB7" s="37"/>
      <c r="PC7" s="37"/>
      <c r="PD7" s="37"/>
      <c r="PE7" s="37"/>
      <c r="PF7" s="37"/>
      <c r="PG7" s="37"/>
      <c r="PH7" s="37"/>
      <c r="PI7" s="37"/>
      <c r="PJ7" s="37"/>
      <c r="PK7" s="37"/>
      <c r="PL7" s="37"/>
      <c r="PM7" s="37"/>
      <c r="PN7" s="37"/>
      <c r="PO7" s="37"/>
      <c r="PP7" s="37"/>
      <c r="PQ7" s="37"/>
      <c r="PR7" s="37"/>
      <c r="PS7" s="37"/>
      <c r="PT7" s="37"/>
      <c r="PU7" s="37"/>
      <c r="PV7" s="37"/>
      <c r="PW7" s="37"/>
      <c r="PX7" s="37"/>
      <c r="PY7" s="37"/>
      <c r="PZ7" s="37"/>
      <c r="QA7" s="37"/>
      <c r="QB7" s="37"/>
      <c r="QC7" s="37"/>
      <c r="QD7" s="37"/>
      <c r="QE7" s="37"/>
      <c r="QF7" s="37"/>
      <c r="QG7" s="37"/>
      <c r="QH7" s="37"/>
      <c r="QI7" s="37"/>
      <c r="QJ7" s="37"/>
      <c r="QK7" s="37"/>
      <c r="QL7" s="37"/>
      <c r="QM7" s="37"/>
      <c r="QN7" s="37"/>
      <c r="QO7" s="37"/>
      <c r="QP7" s="37"/>
      <c r="QQ7" s="37"/>
      <c r="QR7" s="37"/>
      <c r="QS7" s="37"/>
      <c r="QT7" s="37"/>
      <c r="QU7" s="37"/>
      <c r="QV7" s="37"/>
      <c r="QW7" s="37"/>
      <c r="QX7" s="37"/>
      <c r="QY7" s="37"/>
      <c r="QZ7" s="37"/>
      <c r="RA7" s="37"/>
      <c r="RB7" s="37"/>
      <c r="RC7" s="37"/>
      <c r="RD7" s="37"/>
      <c r="RE7" s="37"/>
      <c r="RF7" s="37"/>
      <c r="RG7" s="37"/>
      <c r="RH7" s="37"/>
      <c r="RI7" s="37"/>
      <c r="RJ7" s="37"/>
      <c r="RK7" s="37"/>
      <c r="RL7" s="37"/>
      <c r="RM7" s="37"/>
      <c r="RN7" s="37"/>
      <c r="RO7" s="37"/>
      <c r="RP7" s="37"/>
      <c r="RQ7" s="37"/>
      <c r="RR7" s="37"/>
      <c r="RS7" s="37"/>
      <c r="RT7" s="37"/>
      <c r="RU7" s="37"/>
      <c r="RV7" s="37"/>
      <c r="RW7" s="37"/>
      <c r="RX7" s="37"/>
      <c r="RY7" s="37"/>
      <c r="RZ7" s="37"/>
      <c r="SA7" s="37"/>
      <c r="SB7" s="37"/>
      <c r="SC7" s="37"/>
      <c r="SD7" s="37"/>
      <c r="SE7" s="37"/>
      <c r="SF7" s="37"/>
      <c r="SG7" s="37"/>
      <c r="SH7" s="37"/>
      <c r="SI7" s="37"/>
      <c r="SJ7" s="37"/>
      <c r="SK7" s="37"/>
      <c r="SL7" s="37"/>
      <c r="SM7" s="37"/>
      <c r="SN7" s="37"/>
      <c r="SO7" s="37"/>
      <c r="SP7" s="37"/>
      <c r="SQ7" s="37"/>
      <c r="SR7" s="37"/>
      <c r="SS7" s="37"/>
      <c r="ST7" s="37"/>
      <c r="SU7" s="37"/>
      <c r="SV7" s="37"/>
      <c r="SW7" s="37"/>
      <c r="SX7" s="37"/>
      <c r="SY7" s="37"/>
      <c r="SZ7" s="37"/>
      <c r="TA7" s="37"/>
      <c r="TB7" s="37"/>
      <c r="TC7" s="37"/>
      <c r="TD7" s="37"/>
      <c r="TE7" s="37"/>
      <c r="TF7" s="37"/>
      <c r="TG7" s="37"/>
      <c r="TH7" s="37"/>
      <c r="TI7" s="37"/>
      <c r="TJ7" s="37"/>
      <c r="TK7" s="37"/>
      <c r="TL7" s="37"/>
      <c r="TM7" s="37"/>
      <c r="TN7" s="37"/>
      <c r="TO7" s="37"/>
      <c r="TP7" s="37"/>
      <c r="TQ7" s="37"/>
      <c r="TR7" s="37"/>
      <c r="TS7" s="37"/>
      <c r="TT7" s="37"/>
      <c r="TU7" s="37"/>
      <c r="TV7" s="37"/>
      <c r="TW7" s="37"/>
      <c r="TX7" s="37"/>
      <c r="TY7" s="37"/>
      <c r="TZ7" s="37"/>
      <c r="UA7" s="37"/>
      <c r="UB7" s="37"/>
      <c r="UC7" s="37"/>
      <c r="UD7" s="37"/>
      <c r="UE7" s="37"/>
      <c r="UF7" s="37"/>
      <c r="UG7" s="37"/>
      <c r="UH7" s="37"/>
      <c r="UI7" s="37"/>
      <c r="UJ7" s="37"/>
      <c r="UK7" s="37"/>
      <c r="UL7" s="37"/>
      <c r="UM7" s="37"/>
      <c r="UN7" s="37"/>
      <c r="UO7" s="37"/>
      <c r="UP7" s="37"/>
      <c r="UQ7" s="37"/>
      <c r="UR7" s="37"/>
      <c r="US7" s="37"/>
      <c r="UT7" s="37"/>
      <c r="UU7" s="37"/>
      <c r="UV7" s="37"/>
      <c r="UW7" s="37"/>
      <c r="UX7" s="37"/>
      <c r="UY7" s="37"/>
      <c r="UZ7" s="37"/>
      <c r="VA7" s="37"/>
      <c r="VB7" s="37"/>
      <c r="VC7" s="37"/>
      <c r="VD7" s="37"/>
      <c r="VE7" s="37"/>
      <c r="VF7" s="37"/>
      <c r="VG7" s="37"/>
      <c r="VH7" s="37"/>
      <c r="VI7" s="37"/>
      <c r="VJ7" s="37"/>
      <c r="VK7" s="37"/>
      <c r="VL7" s="37"/>
      <c r="VM7" s="37"/>
      <c r="VN7" s="37"/>
      <c r="VO7" s="37"/>
      <c r="VP7" s="37"/>
      <c r="VQ7" s="37"/>
      <c r="VR7" s="37"/>
      <c r="VS7" s="37"/>
      <c r="VT7" s="37"/>
      <c r="VU7" s="37"/>
      <c r="VV7" s="37"/>
      <c r="VW7" s="37"/>
      <c r="VX7" s="37"/>
      <c r="VY7" s="37"/>
      <c r="VZ7" s="37"/>
      <c r="WA7" s="37"/>
      <c r="WB7" s="37"/>
      <c r="WC7" s="37"/>
      <c r="WD7" s="37"/>
      <c r="WE7" s="37"/>
      <c r="WF7" s="37"/>
      <c r="WG7" s="37"/>
      <c r="WH7" s="37"/>
      <c r="WI7" s="37"/>
      <c r="WJ7" s="37"/>
      <c r="WK7" s="37"/>
      <c r="WL7" s="37"/>
      <c r="WM7" s="37"/>
      <c r="WN7" s="37"/>
      <c r="WO7" s="37"/>
      <c r="WP7" s="37"/>
      <c r="WQ7" s="37"/>
      <c r="WR7" s="37"/>
      <c r="WS7" s="37"/>
      <c r="WT7" s="37"/>
      <c r="WU7" s="37"/>
      <c r="WV7" s="37"/>
      <c r="WW7" s="37"/>
      <c r="WX7" s="37"/>
      <c r="WY7" s="37"/>
      <c r="WZ7" s="37"/>
      <c r="XA7" s="37"/>
      <c r="XB7" s="37"/>
      <c r="XC7" s="37"/>
      <c r="XD7" s="37"/>
      <c r="XE7" s="37"/>
      <c r="XF7" s="37"/>
      <c r="XG7" s="37"/>
      <c r="XH7" s="37"/>
      <c r="XI7" s="37"/>
      <c r="XJ7" s="37"/>
      <c r="XK7" s="37"/>
      <c r="XL7" s="37"/>
      <c r="XM7" s="37"/>
      <c r="XN7" s="37"/>
      <c r="XO7" s="37"/>
      <c r="XP7" s="37"/>
      <c r="XQ7" s="37"/>
      <c r="XR7" s="37"/>
      <c r="XS7" s="37"/>
      <c r="XT7" s="37"/>
      <c r="XU7" s="37"/>
      <c r="XV7" s="37"/>
      <c r="XW7" s="37"/>
      <c r="XX7" s="37"/>
      <c r="XY7" s="37"/>
      <c r="XZ7" s="37"/>
      <c r="YA7" s="37"/>
      <c r="YB7" s="37"/>
      <c r="YC7" s="37"/>
      <c r="YD7" s="37"/>
      <c r="YE7" s="37"/>
      <c r="YF7" s="37"/>
      <c r="YG7" s="37"/>
      <c r="YH7" s="37"/>
      <c r="YI7" s="37"/>
      <c r="YJ7" s="37"/>
      <c r="YK7" s="37"/>
      <c r="YL7" s="37"/>
      <c r="YM7" s="37"/>
      <c r="YN7" s="37"/>
      <c r="YO7" s="37"/>
      <c r="YP7" s="37"/>
      <c r="YQ7" s="37"/>
      <c r="YR7" s="37"/>
      <c r="YS7" s="37"/>
      <c r="YT7" s="37"/>
      <c r="YU7" s="37"/>
      <c r="YV7" s="37"/>
      <c r="YW7" s="37"/>
      <c r="YX7" s="37"/>
      <c r="YY7" s="37"/>
      <c r="YZ7" s="37"/>
      <c r="ZA7" s="37"/>
      <c r="ZB7" s="37"/>
      <c r="ZC7" s="37"/>
      <c r="ZD7" s="37"/>
      <c r="ZE7" s="37"/>
      <c r="ZF7" s="37"/>
      <c r="ZG7" s="37"/>
      <c r="ZH7" s="37"/>
      <c r="ZI7" s="37"/>
      <c r="ZJ7" s="37"/>
      <c r="ZK7" s="37"/>
      <c r="ZL7" s="37"/>
      <c r="ZM7" s="37"/>
      <c r="ZN7" s="37"/>
      <c r="ZO7" s="37"/>
      <c r="ZP7" s="37"/>
      <c r="ZQ7" s="37"/>
      <c r="ZR7" s="37"/>
      <c r="ZS7" s="37"/>
      <c r="ZT7" s="37"/>
      <c r="ZU7" s="37"/>
      <c r="ZV7" s="37"/>
      <c r="ZW7" s="37"/>
      <c r="ZX7" s="37"/>
      <c r="ZY7" s="37"/>
      <c r="ZZ7" s="37"/>
      <c r="AAA7" s="37"/>
      <c r="AAB7" s="37"/>
      <c r="AAC7" s="37"/>
      <c r="AAD7" s="37"/>
      <c r="AAE7" s="37"/>
      <c r="AAF7" s="37"/>
      <c r="AAG7" s="37"/>
      <c r="AAH7" s="37"/>
      <c r="AAI7" s="37"/>
      <c r="AAJ7" s="37"/>
      <c r="AAK7" s="37"/>
      <c r="AAL7" s="37"/>
      <c r="AAM7" s="37"/>
      <c r="AAN7" s="37"/>
      <c r="AAO7" s="37"/>
      <c r="AAP7" s="37"/>
      <c r="AAQ7" s="37"/>
      <c r="AAR7" s="37"/>
      <c r="AAS7" s="37"/>
      <c r="AAT7" s="37"/>
      <c r="AAU7" s="37"/>
      <c r="AAV7" s="37"/>
      <c r="AAW7" s="37"/>
      <c r="AAX7" s="37"/>
      <c r="AAY7" s="37"/>
      <c r="AAZ7" s="37"/>
      <c r="ABA7" s="37"/>
      <c r="ABB7" s="37"/>
      <c r="ABC7" s="37"/>
      <c r="ABD7" s="37"/>
      <c r="ABE7" s="37"/>
      <c r="ABF7" s="37"/>
      <c r="ABG7" s="37"/>
      <c r="ABH7" s="37"/>
      <c r="ABI7" s="37"/>
      <c r="ABJ7" s="37"/>
      <c r="ABK7" s="37"/>
      <c r="ABL7" s="37"/>
      <c r="ABM7" s="37"/>
      <c r="ABN7" s="37"/>
      <c r="ABO7" s="37"/>
      <c r="ABP7" s="37"/>
      <c r="ABQ7" s="37"/>
      <c r="ABR7" s="37"/>
      <c r="ABS7" s="37"/>
      <c r="ABT7" s="37"/>
      <c r="ABU7" s="37"/>
      <c r="ABV7" s="37"/>
      <c r="ABW7" s="37"/>
      <c r="ABX7" s="37"/>
      <c r="ABY7" s="37"/>
      <c r="ABZ7" s="37"/>
      <c r="ACA7" s="37"/>
      <c r="ACB7" s="37"/>
      <c r="ACC7" s="37"/>
      <c r="ACD7" s="37"/>
      <c r="ACE7" s="37"/>
      <c r="ACF7" s="37"/>
      <c r="ACG7" s="37"/>
      <c r="ACH7" s="37"/>
      <c r="ACI7" s="37"/>
      <c r="ACJ7" s="37"/>
      <c r="ACK7" s="37"/>
      <c r="ACL7" s="37"/>
      <c r="ACM7" s="37"/>
      <c r="ACN7" s="37"/>
      <c r="ACO7" s="37"/>
      <c r="ACP7" s="37"/>
      <c r="ACQ7" s="37"/>
      <c r="ACR7" s="37"/>
      <c r="ACS7" s="37"/>
      <c r="ACT7" s="37"/>
      <c r="ACU7" s="37"/>
      <c r="ACV7" s="37"/>
      <c r="ACW7" s="37"/>
      <c r="ACX7" s="37"/>
      <c r="ACY7" s="37"/>
      <c r="ACZ7" s="37"/>
      <c r="ADA7" s="37"/>
      <c r="ADB7" s="37"/>
      <c r="ADC7" s="37"/>
      <c r="ADD7" s="37"/>
      <c r="ADE7" s="37"/>
      <c r="ADF7" s="37"/>
      <c r="ADG7" s="37"/>
      <c r="ADH7" s="37"/>
      <c r="ADI7" s="37"/>
      <c r="ADJ7" s="37"/>
      <c r="ADK7" s="37"/>
      <c r="ADL7" s="37"/>
      <c r="ADM7" s="37"/>
      <c r="ADN7" s="37"/>
      <c r="ADO7" s="37"/>
      <c r="ADP7" s="37"/>
      <c r="ADQ7" s="37"/>
      <c r="ADR7" s="37"/>
      <c r="ADS7" s="37"/>
      <c r="ADT7" s="37"/>
      <c r="ADU7" s="37"/>
      <c r="ADV7" s="37"/>
      <c r="ADW7" s="37"/>
      <c r="ADX7" s="37"/>
      <c r="ADY7" s="37"/>
      <c r="ADZ7" s="37"/>
      <c r="AEA7" s="37"/>
      <c r="AEB7" s="37"/>
      <c r="AEC7" s="37"/>
      <c r="AED7" s="37"/>
      <c r="AEE7" s="37"/>
      <c r="AEF7" s="37"/>
      <c r="AEG7" s="37"/>
      <c r="AEH7" s="37"/>
      <c r="AEI7" s="37"/>
      <c r="AEJ7" s="37"/>
      <c r="AEK7" s="37"/>
      <c r="AEL7" s="37"/>
      <c r="AEM7" s="37"/>
      <c r="AEN7" s="37"/>
      <c r="AEO7" s="37"/>
      <c r="AEP7" s="37"/>
      <c r="AEQ7" s="37"/>
      <c r="AER7" s="37"/>
      <c r="AES7" s="37"/>
      <c r="AET7" s="37"/>
      <c r="AEU7" s="37"/>
      <c r="AEV7" s="37"/>
      <c r="AEW7" s="37"/>
      <c r="AEX7" s="37"/>
      <c r="AEY7" s="37"/>
      <c r="AEZ7" s="37"/>
      <c r="AFA7" s="37"/>
      <c r="AFB7" s="37"/>
      <c r="AFC7" s="37"/>
      <c r="AFD7" s="37"/>
      <c r="AFE7" s="37"/>
      <c r="AFF7" s="37"/>
      <c r="AFG7" s="37"/>
      <c r="AFH7" s="37"/>
      <c r="AFI7" s="37"/>
      <c r="AFJ7" s="37"/>
      <c r="AFK7" s="37"/>
      <c r="AFL7" s="37"/>
      <c r="AFM7" s="37"/>
      <c r="AFN7" s="37"/>
      <c r="AFO7" s="37"/>
      <c r="AFP7" s="37"/>
      <c r="AFQ7" s="37"/>
      <c r="AFR7" s="37"/>
      <c r="AFS7" s="37"/>
      <c r="AFT7" s="37"/>
      <c r="AFU7" s="37"/>
      <c r="AFV7" s="37"/>
      <c r="AFW7" s="37"/>
      <c r="AFX7" s="37"/>
      <c r="AFY7" s="37"/>
      <c r="AFZ7" s="37"/>
      <c r="AGA7" s="37"/>
      <c r="AGB7" s="37"/>
      <c r="AGC7" s="37"/>
      <c r="AGD7" s="37"/>
      <c r="AGE7" s="37"/>
      <c r="AGF7" s="37"/>
      <c r="AGG7" s="37"/>
      <c r="AGH7" s="37"/>
      <c r="AGI7" s="37"/>
      <c r="AGJ7" s="37"/>
      <c r="AGK7" s="37"/>
      <c r="AGL7" s="37"/>
      <c r="AGM7" s="37"/>
      <c r="AGN7" s="37"/>
      <c r="AGO7" s="37"/>
      <c r="AGP7" s="37"/>
      <c r="AGQ7" s="37"/>
      <c r="AGR7" s="37"/>
      <c r="AGS7" s="37"/>
      <c r="AGT7" s="37"/>
      <c r="AGU7" s="37"/>
      <c r="AGV7" s="37"/>
      <c r="AGW7" s="37"/>
      <c r="AGX7" s="37"/>
      <c r="AGY7" s="37"/>
      <c r="AGZ7" s="37"/>
      <c r="AHA7" s="37"/>
      <c r="AHB7" s="37"/>
      <c r="AHC7" s="37"/>
      <c r="AHD7" s="37"/>
      <c r="AHE7" s="37"/>
      <c r="AHF7" s="37"/>
      <c r="AHG7" s="37"/>
      <c r="AHH7" s="37"/>
      <c r="AHI7" s="37"/>
      <c r="AHJ7" s="37"/>
      <c r="AHK7" s="37"/>
      <c r="AHL7" s="37"/>
      <c r="AHM7" s="37"/>
      <c r="AHN7" s="37"/>
      <c r="AHO7" s="37"/>
      <c r="AHP7" s="37"/>
      <c r="AHQ7" s="37"/>
      <c r="AHR7" s="37"/>
      <c r="AHS7" s="37"/>
      <c r="AHT7" s="37"/>
      <c r="AHU7" s="37"/>
      <c r="AHV7" s="37"/>
      <c r="AHW7" s="37"/>
      <c r="AHX7" s="37"/>
      <c r="AHY7" s="37"/>
      <c r="AHZ7" s="37"/>
      <c r="AIA7" s="37"/>
      <c r="AIB7" s="37"/>
      <c r="AIC7" s="37"/>
      <c r="AID7" s="37"/>
      <c r="AIE7" s="37"/>
      <c r="AIF7" s="37"/>
      <c r="AIG7" s="37"/>
      <c r="AIH7" s="37"/>
      <c r="AII7" s="37"/>
      <c r="AIJ7" s="37"/>
      <c r="AIK7" s="37"/>
      <c r="AIL7" s="37"/>
      <c r="AIM7" s="37"/>
      <c r="AIN7" s="37"/>
      <c r="AIO7" s="37"/>
      <c r="AIP7" s="37"/>
      <c r="AIQ7" s="37"/>
      <c r="AIR7" s="37"/>
      <c r="AIS7" s="37"/>
      <c r="AIT7" s="37"/>
      <c r="AIU7" s="37"/>
      <c r="AIV7" s="37"/>
      <c r="AIW7" s="37"/>
      <c r="AIX7" s="37"/>
      <c r="AIY7" s="37"/>
      <c r="AIZ7" s="37"/>
      <c r="AJA7" s="37"/>
      <c r="AJB7" s="37"/>
      <c r="AJC7" s="37"/>
      <c r="AJD7" s="37"/>
      <c r="AJE7" s="37"/>
      <c r="AJF7" s="37"/>
      <c r="AJG7" s="37"/>
      <c r="AJH7" s="37"/>
      <c r="AJI7" s="37"/>
      <c r="AJJ7" s="37"/>
      <c r="AJK7" s="37"/>
      <c r="AJL7" s="37"/>
      <c r="AJM7" s="37"/>
      <c r="AJN7" s="37"/>
      <c r="AJO7" s="37"/>
      <c r="AJP7" s="37"/>
      <c r="AJQ7" s="37"/>
      <c r="AJR7" s="37"/>
      <c r="AJS7" s="37"/>
      <c r="AJT7" s="37"/>
      <c r="AJU7" s="37"/>
      <c r="AJV7" s="37"/>
      <c r="AJW7" s="37"/>
      <c r="AJX7" s="37"/>
      <c r="AJY7" s="37"/>
      <c r="AJZ7" s="37"/>
      <c r="AKA7" s="37"/>
      <c r="AKB7" s="37"/>
      <c r="AKC7" s="37"/>
      <c r="AKD7" s="37"/>
      <c r="AKE7" s="37"/>
      <c r="AKF7" s="37"/>
      <c r="AKG7" s="37"/>
      <c r="AKH7" s="37"/>
      <c r="AKI7" s="37"/>
      <c r="AKJ7" s="37"/>
      <c r="AKK7" s="37"/>
      <c r="AKL7" s="37"/>
      <c r="AKM7" s="37"/>
      <c r="AKN7" s="37"/>
      <c r="AKO7" s="37"/>
      <c r="AKP7" s="37"/>
      <c r="AKQ7" s="37"/>
      <c r="AKR7" s="37"/>
      <c r="AKS7" s="37"/>
      <c r="AKT7" s="37"/>
      <c r="AKU7" s="37"/>
      <c r="AKV7" s="37"/>
      <c r="AKW7" s="37"/>
      <c r="AKX7" s="37"/>
      <c r="AKY7" s="37"/>
      <c r="AKZ7" s="37"/>
      <c r="ALA7" s="37"/>
      <c r="ALB7" s="37"/>
      <c r="ALC7" s="37"/>
      <c r="ALD7" s="37"/>
      <c r="ALE7" s="37"/>
      <c r="ALF7" s="37"/>
      <c r="ALG7" s="37"/>
      <c r="ALH7" s="37"/>
      <c r="ALI7" s="37"/>
      <c r="ALJ7" s="37"/>
      <c r="ALK7" s="37"/>
      <c r="ALL7" s="37"/>
      <c r="ALM7" s="37"/>
      <c r="ALN7" s="37"/>
      <c r="ALO7" s="37"/>
      <c r="ALP7" s="37"/>
      <c r="ALQ7" s="37"/>
      <c r="ALR7" s="37"/>
      <c r="ALS7" s="37"/>
      <c r="ALT7" s="37"/>
      <c r="ALU7" s="37"/>
      <c r="ALV7" s="37"/>
      <c r="ALW7" s="37"/>
      <c r="ALX7" s="37"/>
      <c r="ALY7" s="37"/>
      <c r="ALZ7" s="37"/>
      <c r="AMA7" s="37"/>
      <c r="AMB7" s="37"/>
      <c r="AMC7" s="37"/>
      <c r="AMD7" s="37"/>
      <c r="AME7" s="37"/>
      <c r="AMF7" s="37"/>
      <c r="AMG7" s="37"/>
      <c r="AMH7" s="37"/>
      <c r="AMI7" s="37"/>
      <c r="AMJ7" s="37"/>
      <c r="AMK7" s="37"/>
      <c r="AML7" s="37"/>
    </row>
    <row r="8" spans="1:1026" s="89" customFormat="1" ht="15" thickBot="1">
      <c r="A8" s="50"/>
      <c r="B8" s="196"/>
      <c r="C8" s="196"/>
      <c r="D8" s="111"/>
      <c r="E8" s="111"/>
      <c r="F8" s="111"/>
      <c r="G8" s="112"/>
      <c r="H8" s="113"/>
      <c r="I8" s="114"/>
      <c r="J8" s="115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6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</row>
    <row r="9" spans="1:1026" s="89" customFormat="1" ht="15" thickBot="1">
      <c r="A9" s="194"/>
      <c r="B9" s="194"/>
      <c r="C9" s="194"/>
      <c r="D9" s="104"/>
      <c r="E9" s="104"/>
      <c r="F9" s="104"/>
      <c r="G9" s="117"/>
      <c r="H9" s="102"/>
      <c r="I9" s="109"/>
      <c r="J9" s="118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  <c r="ZY9" s="37"/>
      <c r="ZZ9" s="37"/>
      <c r="AAA9" s="37"/>
      <c r="AAB9" s="37"/>
      <c r="AAC9" s="37"/>
      <c r="AAD9" s="37"/>
      <c r="AAE9" s="37"/>
      <c r="AAF9" s="37"/>
      <c r="AAG9" s="37"/>
      <c r="AAH9" s="37"/>
      <c r="AAI9" s="37"/>
      <c r="AAJ9" s="37"/>
      <c r="AAK9" s="37"/>
      <c r="AAL9" s="37"/>
      <c r="AAM9" s="37"/>
      <c r="AAN9" s="37"/>
      <c r="AAO9" s="37"/>
      <c r="AAP9" s="37"/>
      <c r="AAQ9" s="37"/>
      <c r="AAR9" s="37"/>
      <c r="AAS9" s="37"/>
      <c r="AAT9" s="37"/>
      <c r="AAU9" s="37"/>
      <c r="AAV9" s="37"/>
      <c r="AAW9" s="37"/>
      <c r="AAX9" s="37"/>
      <c r="AAY9" s="37"/>
      <c r="AAZ9" s="37"/>
      <c r="ABA9" s="37"/>
      <c r="ABB9" s="37"/>
      <c r="ABC9" s="37"/>
      <c r="ABD9" s="37"/>
      <c r="ABE9" s="37"/>
      <c r="ABF9" s="37"/>
      <c r="ABG9" s="37"/>
      <c r="ABH9" s="37"/>
      <c r="ABI9" s="37"/>
      <c r="ABJ9" s="37"/>
      <c r="ABK9" s="37"/>
      <c r="ABL9" s="37"/>
      <c r="ABM9" s="37"/>
      <c r="ABN9" s="37"/>
      <c r="ABO9" s="37"/>
      <c r="ABP9" s="37"/>
      <c r="ABQ9" s="37"/>
      <c r="ABR9" s="37"/>
      <c r="ABS9" s="37"/>
      <c r="ABT9" s="37"/>
      <c r="ABU9" s="37"/>
      <c r="ABV9" s="37"/>
      <c r="ABW9" s="37"/>
      <c r="ABX9" s="37"/>
      <c r="ABY9" s="37"/>
      <c r="ABZ9" s="37"/>
      <c r="ACA9" s="37"/>
      <c r="ACB9" s="37"/>
      <c r="ACC9" s="37"/>
      <c r="ACD9" s="37"/>
      <c r="ACE9" s="37"/>
      <c r="ACF9" s="37"/>
      <c r="ACG9" s="37"/>
      <c r="ACH9" s="37"/>
      <c r="ACI9" s="37"/>
      <c r="ACJ9" s="37"/>
      <c r="ACK9" s="37"/>
      <c r="ACL9" s="37"/>
      <c r="ACM9" s="37"/>
      <c r="ACN9" s="37"/>
      <c r="ACO9" s="37"/>
      <c r="ACP9" s="37"/>
      <c r="ACQ9" s="37"/>
      <c r="ACR9" s="37"/>
      <c r="ACS9" s="37"/>
      <c r="ACT9" s="37"/>
      <c r="ACU9" s="37"/>
      <c r="ACV9" s="37"/>
      <c r="ACW9" s="37"/>
      <c r="ACX9" s="37"/>
      <c r="ACY9" s="37"/>
      <c r="ACZ9" s="37"/>
      <c r="ADA9" s="37"/>
      <c r="ADB9" s="37"/>
      <c r="ADC9" s="37"/>
      <c r="ADD9" s="37"/>
      <c r="ADE9" s="37"/>
      <c r="ADF9" s="37"/>
      <c r="ADG9" s="37"/>
      <c r="ADH9" s="37"/>
      <c r="ADI9" s="37"/>
      <c r="ADJ9" s="37"/>
      <c r="ADK9" s="37"/>
      <c r="ADL9" s="37"/>
      <c r="ADM9" s="37"/>
      <c r="ADN9" s="37"/>
      <c r="ADO9" s="37"/>
      <c r="ADP9" s="37"/>
      <c r="ADQ9" s="37"/>
      <c r="ADR9" s="37"/>
      <c r="ADS9" s="37"/>
      <c r="ADT9" s="37"/>
      <c r="ADU9" s="37"/>
      <c r="ADV9" s="37"/>
      <c r="ADW9" s="37"/>
      <c r="ADX9" s="37"/>
      <c r="ADY9" s="37"/>
      <c r="ADZ9" s="37"/>
      <c r="AEA9" s="37"/>
      <c r="AEB9" s="37"/>
      <c r="AEC9" s="37"/>
      <c r="AED9" s="37"/>
      <c r="AEE9" s="37"/>
      <c r="AEF9" s="37"/>
      <c r="AEG9" s="37"/>
      <c r="AEH9" s="37"/>
      <c r="AEI9" s="37"/>
      <c r="AEJ9" s="37"/>
      <c r="AEK9" s="37"/>
      <c r="AEL9" s="37"/>
      <c r="AEM9" s="37"/>
      <c r="AEN9" s="37"/>
      <c r="AEO9" s="37"/>
      <c r="AEP9" s="37"/>
      <c r="AEQ9" s="37"/>
      <c r="AER9" s="37"/>
      <c r="AES9" s="37"/>
      <c r="AET9" s="37"/>
      <c r="AEU9" s="37"/>
      <c r="AEV9" s="37"/>
      <c r="AEW9" s="37"/>
      <c r="AEX9" s="37"/>
      <c r="AEY9" s="37"/>
      <c r="AEZ9" s="37"/>
      <c r="AFA9" s="37"/>
      <c r="AFB9" s="37"/>
      <c r="AFC9" s="37"/>
      <c r="AFD9" s="37"/>
      <c r="AFE9" s="37"/>
      <c r="AFF9" s="37"/>
      <c r="AFG9" s="37"/>
      <c r="AFH9" s="37"/>
      <c r="AFI9" s="37"/>
      <c r="AFJ9" s="37"/>
      <c r="AFK9" s="37"/>
      <c r="AFL9" s="37"/>
      <c r="AFM9" s="37"/>
      <c r="AFN9" s="37"/>
      <c r="AFO9" s="37"/>
      <c r="AFP9" s="37"/>
      <c r="AFQ9" s="37"/>
      <c r="AFR9" s="37"/>
      <c r="AFS9" s="37"/>
      <c r="AFT9" s="37"/>
      <c r="AFU9" s="37"/>
      <c r="AFV9" s="37"/>
      <c r="AFW9" s="37"/>
      <c r="AFX9" s="37"/>
      <c r="AFY9" s="37"/>
      <c r="AFZ9" s="37"/>
      <c r="AGA9" s="37"/>
      <c r="AGB9" s="37"/>
      <c r="AGC9" s="37"/>
      <c r="AGD9" s="37"/>
      <c r="AGE9" s="37"/>
      <c r="AGF9" s="37"/>
      <c r="AGG9" s="37"/>
      <c r="AGH9" s="37"/>
      <c r="AGI9" s="37"/>
      <c r="AGJ9" s="37"/>
      <c r="AGK9" s="37"/>
      <c r="AGL9" s="37"/>
      <c r="AGM9" s="37"/>
      <c r="AGN9" s="37"/>
      <c r="AGO9" s="37"/>
      <c r="AGP9" s="37"/>
      <c r="AGQ9" s="37"/>
      <c r="AGR9" s="37"/>
      <c r="AGS9" s="37"/>
      <c r="AGT9" s="37"/>
      <c r="AGU9" s="37"/>
      <c r="AGV9" s="37"/>
      <c r="AGW9" s="37"/>
      <c r="AGX9" s="37"/>
      <c r="AGY9" s="37"/>
      <c r="AGZ9" s="37"/>
      <c r="AHA9" s="37"/>
      <c r="AHB9" s="37"/>
      <c r="AHC9" s="37"/>
      <c r="AHD9" s="37"/>
      <c r="AHE9" s="37"/>
      <c r="AHF9" s="37"/>
      <c r="AHG9" s="37"/>
      <c r="AHH9" s="37"/>
      <c r="AHI9" s="37"/>
      <c r="AHJ9" s="37"/>
      <c r="AHK9" s="37"/>
      <c r="AHL9" s="37"/>
      <c r="AHM9" s="37"/>
      <c r="AHN9" s="37"/>
      <c r="AHO9" s="37"/>
      <c r="AHP9" s="37"/>
      <c r="AHQ9" s="37"/>
      <c r="AHR9" s="37"/>
      <c r="AHS9" s="37"/>
      <c r="AHT9" s="37"/>
      <c r="AHU9" s="37"/>
      <c r="AHV9" s="37"/>
      <c r="AHW9" s="37"/>
      <c r="AHX9" s="37"/>
      <c r="AHY9" s="37"/>
      <c r="AHZ9" s="37"/>
      <c r="AIA9" s="37"/>
      <c r="AIB9" s="37"/>
      <c r="AIC9" s="37"/>
      <c r="AID9" s="37"/>
      <c r="AIE9" s="37"/>
      <c r="AIF9" s="37"/>
      <c r="AIG9" s="37"/>
      <c r="AIH9" s="37"/>
      <c r="AII9" s="37"/>
      <c r="AIJ9" s="37"/>
      <c r="AIK9" s="37"/>
      <c r="AIL9" s="37"/>
      <c r="AIM9" s="37"/>
      <c r="AIN9" s="37"/>
      <c r="AIO9" s="37"/>
      <c r="AIP9" s="37"/>
      <c r="AIQ9" s="37"/>
      <c r="AIR9" s="37"/>
      <c r="AIS9" s="37"/>
      <c r="AIT9" s="37"/>
      <c r="AIU9" s="37"/>
      <c r="AIV9" s="37"/>
      <c r="AIW9" s="37"/>
      <c r="AIX9" s="37"/>
      <c r="AIY9" s="37"/>
      <c r="AIZ9" s="37"/>
      <c r="AJA9" s="37"/>
      <c r="AJB9" s="37"/>
      <c r="AJC9" s="37"/>
      <c r="AJD9" s="37"/>
      <c r="AJE9" s="37"/>
      <c r="AJF9" s="37"/>
      <c r="AJG9" s="37"/>
      <c r="AJH9" s="37"/>
      <c r="AJI9" s="37"/>
      <c r="AJJ9" s="37"/>
      <c r="AJK9" s="37"/>
      <c r="AJL9" s="37"/>
      <c r="AJM9" s="37"/>
      <c r="AJN9" s="37"/>
      <c r="AJO9" s="37"/>
      <c r="AJP9" s="37"/>
      <c r="AJQ9" s="37"/>
      <c r="AJR9" s="37"/>
      <c r="AJS9" s="37"/>
      <c r="AJT9" s="37"/>
      <c r="AJU9" s="37"/>
      <c r="AJV9" s="37"/>
      <c r="AJW9" s="37"/>
      <c r="AJX9" s="37"/>
      <c r="AJY9" s="37"/>
      <c r="AJZ9" s="37"/>
      <c r="AKA9" s="37"/>
      <c r="AKB9" s="37"/>
      <c r="AKC9" s="37"/>
      <c r="AKD9" s="37"/>
      <c r="AKE9" s="37"/>
      <c r="AKF9" s="37"/>
      <c r="AKG9" s="37"/>
      <c r="AKH9" s="37"/>
      <c r="AKI9" s="37"/>
      <c r="AKJ9" s="37"/>
      <c r="AKK9" s="37"/>
      <c r="AKL9" s="37"/>
      <c r="AKM9" s="37"/>
      <c r="AKN9" s="37"/>
      <c r="AKO9" s="37"/>
      <c r="AKP9" s="37"/>
      <c r="AKQ9" s="37"/>
      <c r="AKR9" s="37"/>
      <c r="AKS9" s="37"/>
      <c r="AKT9" s="37"/>
      <c r="AKU9" s="37"/>
      <c r="AKV9" s="37"/>
      <c r="AKW9" s="37"/>
      <c r="AKX9" s="37"/>
      <c r="AKY9" s="37"/>
      <c r="AKZ9" s="37"/>
      <c r="ALA9" s="37"/>
      <c r="ALB9" s="37"/>
      <c r="ALC9" s="37"/>
      <c r="ALD9" s="37"/>
      <c r="ALE9" s="37"/>
      <c r="ALF9" s="37"/>
      <c r="ALG9" s="37"/>
      <c r="ALH9" s="37"/>
      <c r="ALI9" s="37"/>
      <c r="ALJ9" s="37"/>
      <c r="ALK9" s="37"/>
      <c r="ALL9" s="37"/>
      <c r="ALM9" s="37"/>
      <c r="ALN9" s="37"/>
      <c r="ALO9" s="37"/>
      <c r="ALP9" s="37"/>
      <c r="ALQ9" s="37"/>
      <c r="ALR9" s="37"/>
      <c r="ALS9" s="37"/>
      <c r="ALT9" s="37"/>
      <c r="ALU9" s="37"/>
      <c r="ALV9" s="37"/>
      <c r="ALW9" s="37"/>
      <c r="ALX9" s="37"/>
      <c r="ALY9" s="37"/>
      <c r="ALZ9" s="37"/>
      <c r="AMA9" s="37"/>
      <c r="AMB9" s="37"/>
      <c r="AMC9" s="37"/>
      <c r="AMD9" s="37"/>
      <c r="AME9" s="37"/>
      <c r="AMF9" s="37"/>
      <c r="AMG9" s="37"/>
      <c r="AMH9" s="37"/>
      <c r="AMI9" s="37"/>
      <c r="AMJ9" s="37"/>
      <c r="AMK9" s="37"/>
      <c r="AML9" s="37"/>
    </row>
    <row r="10" spans="1:1026" s="89" customFormat="1" ht="24" customHeight="1" thickBot="1">
      <c r="A10" s="296" t="s">
        <v>29</v>
      </c>
      <c r="B10" s="297"/>
      <c r="C10" s="297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9"/>
    </row>
    <row r="11" spans="1:1026" s="89" customFormat="1" thickBot="1">
      <c r="G11" s="98"/>
      <c r="I11" s="98"/>
      <c r="K11" s="98"/>
      <c r="M11" s="98"/>
      <c r="O11" s="98"/>
      <c r="Q11" s="98"/>
      <c r="S11" s="98"/>
      <c r="U11" s="98"/>
      <c r="W11" s="98"/>
      <c r="Y11" s="98"/>
      <c r="AA11" s="98"/>
      <c r="AC11" s="98"/>
    </row>
    <row r="12" spans="1:1026" s="89" customFormat="1" ht="17.100000000000001" customHeight="1">
      <c r="A12" s="263" t="s">
        <v>42</v>
      </c>
      <c r="B12" s="264"/>
      <c r="C12" s="265"/>
      <c r="D12" s="269" t="s">
        <v>1</v>
      </c>
      <c r="E12" s="257" t="s">
        <v>43</v>
      </c>
      <c r="F12" s="259" t="s">
        <v>10</v>
      </c>
      <c r="G12" s="294" t="s">
        <v>30</v>
      </c>
      <c r="H12" s="295"/>
      <c r="I12" s="294" t="s">
        <v>31</v>
      </c>
      <c r="J12" s="295"/>
      <c r="K12" s="294" t="s">
        <v>32</v>
      </c>
      <c r="L12" s="295"/>
      <c r="M12" s="294" t="s">
        <v>33</v>
      </c>
      <c r="N12" s="295"/>
      <c r="O12" s="294" t="s">
        <v>34</v>
      </c>
      <c r="P12" s="295"/>
      <c r="Q12" s="294" t="s">
        <v>35</v>
      </c>
      <c r="R12" s="295"/>
      <c r="S12" s="294" t="s">
        <v>36</v>
      </c>
      <c r="T12" s="295"/>
      <c r="U12" s="294" t="s">
        <v>37</v>
      </c>
      <c r="V12" s="295"/>
      <c r="W12" s="294" t="s">
        <v>38</v>
      </c>
      <c r="X12" s="295"/>
      <c r="Y12" s="294" t="s">
        <v>39</v>
      </c>
      <c r="Z12" s="295"/>
      <c r="AA12" s="294" t="s">
        <v>40</v>
      </c>
      <c r="AB12" s="295"/>
      <c r="AC12" s="294" t="s">
        <v>41</v>
      </c>
      <c r="AD12" s="295"/>
    </row>
    <row r="13" spans="1:1026" s="89" customFormat="1" ht="17.100000000000001" customHeight="1">
      <c r="A13" s="266"/>
      <c r="B13" s="267"/>
      <c r="C13" s="268"/>
      <c r="D13" s="270"/>
      <c r="E13" s="258"/>
      <c r="F13" s="260"/>
      <c r="G13" s="208" t="s">
        <v>10</v>
      </c>
      <c r="H13" s="211" t="s">
        <v>44</v>
      </c>
      <c r="I13" s="208" t="s">
        <v>10</v>
      </c>
      <c r="J13" s="211" t="s">
        <v>44</v>
      </c>
      <c r="K13" s="208" t="s">
        <v>10</v>
      </c>
      <c r="L13" s="211" t="s">
        <v>44</v>
      </c>
      <c r="M13" s="208" t="s">
        <v>10</v>
      </c>
      <c r="N13" s="211" t="s">
        <v>44</v>
      </c>
      <c r="O13" s="208" t="s">
        <v>10</v>
      </c>
      <c r="P13" s="211" t="s">
        <v>44</v>
      </c>
      <c r="Q13" s="208" t="s">
        <v>10</v>
      </c>
      <c r="R13" s="211" t="s">
        <v>44</v>
      </c>
      <c r="S13" s="208" t="s">
        <v>10</v>
      </c>
      <c r="T13" s="211" t="s">
        <v>44</v>
      </c>
      <c r="U13" s="208" t="s">
        <v>10</v>
      </c>
      <c r="V13" s="211" t="s">
        <v>44</v>
      </c>
      <c r="W13" s="208" t="s">
        <v>10</v>
      </c>
      <c r="X13" s="211" t="s">
        <v>44</v>
      </c>
      <c r="Y13" s="208" t="s">
        <v>10</v>
      </c>
      <c r="Z13" s="211" t="s">
        <v>44</v>
      </c>
      <c r="AA13" s="208" t="s">
        <v>10</v>
      </c>
      <c r="AB13" s="211" t="s">
        <v>44</v>
      </c>
      <c r="AC13" s="208" t="s">
        <v>10</v>
      </c>
      <c r="AD13" s="211" t="s">
        <v>44</v>
      </c>
    </row>
    <row r="14" spans="1:1026" s="89" customFormat="1" ht="27.75" customHeight="1">
      <c r="A14" s="275" t="s">
        <v>11</v>
      </c>
      <c r="B14" s="276"/>
      <c r="C14" s="277"/>
      <c r="D14" s="203" t="str">
        <f>Planilha_Orçamentária!D13</f>
        <v>SERVIÇOS PRELIMINARES</v>
      </c>
      <c r="E14" s="204">
        <f>Planilha_Orçamentária!I16</f>
        <v>0</v>
      </c>
      <c r="F14" s="223" t="e">
        <f>E14/E81</f>
        <v>#DIV/0!</v>
      </c>
      <c r="G14" s="273"/>
      <c r="H14" s="274"/>
      <c r="I14" s="273"/>
      <c r="J14" s="274"/>
      <c r="K14" s="273"/>
      <c r="L14" s="274"/>
      <c r="M14" s="273"/>
      <c r="N14" s="274"/>
      <c r="O14" s="273"/>
      <c r="P14" s="274"/>
      <c r="Q14" s="273"/>
      <c r="R14" s="274"/>
      <c r="S14" s="273"/>
      <c r="T14" s="274"/>
      <c r="U14" s="210"/>
      <c r="V14" s="217"/>
      <c r="W14" s="273"/>
      <c r="X14" s="274"/>
      <c r="Y14" s="273"/>
      <c r="Z14" s="274"/>
      <c r="AA14" s="273"/>
      <c r="AB14" s="274"/>
      <c r="AC14" s="273"/>
      <c r="AD14" s="274"/>
    </row>
    <row r="15" spans="1:1026" s="89" customFormat="1" ht="24.75" customHeight="1">
      <c r="A15" s="261"/>
      <c r="B15" s="262"/>
      <c r="C15" s="199" t="s">
        <v>94</v>
      </c>
      <c r="D15" s="96" t="str">
        <f>Planilha_Orçamentária!D13</f>
        <v>SERVIÇOS PRELIMINARES</v>
      </c>
      <c r="E15" s="94">
        <f>SUM(Planilha_Orçamentária!I14:'Planilha_Orçamentária'!I15)</f>
        <v>0</v>
      </c>
      <c r="F15" s="224" t="e">
        <f>E15/E81</f>
        <v>#DIV/0!</v>
      </c>
      <c r="G15" s="209">
        <v>1</v>
      </c>
      <c r="H15" s="218">
        <f>(G15*E15)</f>
        <v>0</v>
      </c>
      <c r="I15" s="209"/>
      <c r="J15" s="218"/>
      <c r="K15" s="209"/>
      <c r="L15" s="218"/>
      <c r="M15" s="209"/>
      <c r="N15" s="218"/>
      <c r="O15" s="209"/>
      <c r="P15" s="218"/>
      <c r="Q15" s="209"/>
      <c r="R15" s="218"/>
      <c r="S15" s="209"/>
      <c r="T15" s="218"/>
      <c r="U15" s="209"/>
      <c r="V15" s="218"/>
      <c r="W15" s="209"/>
      <c r="X15" s="218"/>
      <c r="Y15" s="209"/>
      <c r="Z15" s="218"/>
      <c r="AA15" s="209"/>
      <c r="AB15" s="218"/>
      <c r="AC15" s="209"/>
      <c r="AD15" s="218"/>
    </row>
    <row r="16" spans="1:1026" s="89" customFormat="1" ht="27.75" customHeight="1">
      <c r="A16" s="275" t="s">
        <v>15</v>
      </c>
      <c r="B16" s="276"/>
      <c r="C16" s="277"/>
      <c r="D16" s="203" t="str">
        <f>Planilha_Orçamentária!D18</f>
        <v>REFORMA DO PARQUE LINEAR - ÁREA 1</v>
      </c>
      <c r="E16" s="204">
        <f>E17+E21+E25+E30+E36+E39+E41+E45+E50</f>
        <v>0</v>
      </c>
      <c r="F16" s="223" t="e">
        <f>E16/E81</f>
        <v>#DIV/0!</v>
      </c>
      <c r="G16" s="273"/>
      <c r="H16" s="274"/>
      <c r="I16" s="273"/>
      <c r="J16" s="274"/>
      <c r="K16" s="273"/>
      <c r="L16" s="274"/>
      <c r="M16" s="273"/>
      <c r="N16" s="274"/>
      <c r="O16" s="273"/>
      <c r="P16" s="274"/>
      <c r="Q16" s="273"/>
      <c r="R16" s="274"/>
      <c r="S16" s="273"/>
      <c r="T16" s="274"/>
      <c r="U16" s="210"/>
      <c r="V16" s="217"/>
      <c r="W16" s="273"/>
      <c r="X16" s="274"/>
      <c r="Y16" s="273"/>
      <c r="Z16" s="274"/>
      <c r="AA16" s="273"/>
      <c r="AB16" s="274"/>
      <c r="AC16" s="273"/>
      <c r="AD16" s="274"/>
    </row>
    <row r="17" spans="1:30" s="89" customFormat="1" ht="22.5" customHeight="1">
      <c r="A17" s="225"/>
      <c r="B17" s="278" t="s">
        <v>59</v>
      </c>
      <c r="C17" s="279"/>
      <c r="D17" s="205" t="str">
        <f>Planilha_Orçamentária!D19</f>
        <v>TRAVESSIA ELEVADA</v>
      </c>
      <c r="E17" s="200">
        <f>SUM(E18:E20)</f>
        <v>0</v>
      </c>
      <c r="F17" s="226" t="e">
        <f>E17/E81</f>
        <v>#DIV/0!</v>
      </c>
      <c r="G17" s="271"/>
      <c r="H17" s="272"/>
      <c r="I17" s="271"/>
      <c r="J17" s="272"/>
      <c r="K17" s="271"/>
      <c r="L17" s="272"/>
      <c r="M17" s="271"/>
      <c r="N17" s="272"/>
      <c r="O17" s="271"/>
      <c r="P17" s="272"/>
      <c r="Q17" s="271"/>
      <c r="R17" s="272"/>
      <c r="S17" s="271"/>
      <c r="T17" s="272"/>
      <c r="U17" s="271"/>
      <c r="V17" s="272"/>
      <c r="W17" s="271"/>
      <c r="X17" s="272"/>
      <c r="Y17" s="271"/>
      <c r="Z17" s="272"/>
      <c r="AA17" s="271"/>
      <c r="AB17" s="272"/>
      <c r="AC17" s="271"/>
      <c r="AD17" s="272"/>
    </row>
    <row r="18" spans="1:30" s="89" customFormat="1" ht="18.75" customHeight="1">
      <c r="A18" s="261"/>
      <c r="B18" s="262"/>
      <c r="C18" s="199" t="s">
        <v>238</v>
      </c>
      <c r="D18" s="96" t="str">
        <f>Planilha_Orçamentária!D20</f>
        <v>FAIXA ELEVADA</v>
      </c>
      <c r="E18" s="94">
        <f>SUM(Planilha_Orçamentária!I21:'Planilha_Orçamentária'!I27)</f>
        <v>0</v>
      </c>
      <c r="F18" s="224" t="e">
        <f>E18/E81</f>
        <v>#DIV/0!</v>
      </c>
      <c r="G18" s="209"/>
      <c r="H18" s="218"/>
      <c r="I18" s="209"/>
      <c r="J18" s="218"/>
      <c r="K18" s="209"/>
      <c r="L18" s="218"/>
      <c r="M18" s="209"/>
      <c r="N18" s="218"/>
      <c r="O18" s="209"/>
      <c r="P18" s="218"/>
      <c r="Q18" s="209"/>
      <c r="R18" s="218"/>
      <c r="S18" s="209"/>
      <c r="T18" s="218"/>
      <c r="U18" s="209"/>
      <c r="V18" s="218"/>
      <c r="W18" s="209"/>
      <c r="X18" s="218"/>
      <c r="Y18" s="209">
        <v>1</v>
      </c>
      <c r="Z18" s="218">
        <f>(Y18*E18)</f>
        <v>0</v>
      </c>
      <c r="AA18" s="209"/>
      <c r="AB18" s="218"/>
      <c r="AC18" s="209"/>
      <c r="AD18" s="218"/>
    </row>
    <row r="19" spans="1:30" s="89" customFormat="1" ht="18.75" customHeight="1">
      <c r="A19" s="261"/>
      <c r="B19" s="262"/>
      <c r="C19" s="199" t="s">
        <v>239</v>
      </c>
      <c r="D19" s="96" t="str">
        <f>Planilha_Orçamentária!D28</f>
        <v>SINALIZAÇÕES HORIZONTAIS</v>
      </c>
      <c r="E19" s="94">
        <f>SUM(Planilha_Orçamentária!I29:'Planilha_Orçamentária'!I30)</f>
        <v>0</v>
      </c>
      <c r="F19" s="224" t="e">
        <f>E19/E81</f>
        <v>#DIV/0!</v>
      </c>
      <c r="G19" s="209"/>
      <c r="H19" s="218"/>
      <c r="I19" s="209"/>
      <c r="J19" s="218"/>
      <c r="K19" s="209"/>
      <c r="L19" s="218"/>
      <c r="M19" s="209"/>
      <c r="N19" s="218"/>
      <c r="O19" s="209"/>
      <c r="P19" s="218"/>
      <c r="Q19" s="209"/>
      <c r="R19" s="218"/>
      <c r="S19" s="209"/>
      <c r="T19" s="218"/>
      <c r="U19" s="209"/>
      <c r="V19" s="218"/>
      <c r="W19" s="209"/>
      <c r="X19" s="218"/>
      <c r="Y19" s="209">
        <v>1</v>
      </c>
      <c r="Z19" s="218">
        <f t="shared" ref="Z19:Z20" si="0">(Y19*E19)</f>
        <v>0</v>
      </c>
      <c r="AA19" s="209"/>
      <c r="AB19" s="218"/>
      <c r="AC19" s="209"/>
      <c r="AD19" s="218"/>
    </row>
    <row r="20" spans="1:30" s="89" customFormat="1" ht="18.75" customHeight="1">
      <c r="A20" s="261"/>
      <c r="B20" s="262"/>
      <c r="C20" s="199" t="s">
        <v>240</v>
      </c>
      <c r="D20" s="96" t="str">
        <f>Planilha_Orçamentária!D31</f>
        <v>SINALIZAÇÕES VERTICAIS</v>
      </c>
      <c r="E20" s="94">
        <f>SUM(Planilha_Orçamentária!I32:'Planilha_Orçamentária'!I34)</f>
        <v>0</v>
      </c>
      <c r="F20" s="224" t="e">
        <f>E20/E81</f>
        <v>#DIV/0!</v>
      </c>
      <c r="G20" s="209"/>
      <c r="H20" s="218"/>
      <c r="I20" s="209"/>
      <c r="J20" s="218"/>
      <c r="K20" s="209"/>
      <c r="L20" s="218"/>
      <c r="M20" s="209"/>
      <c r="N20" s="218"/>
      <c r="O20" s="209"/>
      <c r="P20" s="218"/>
      <c r="Q20" s="209"/>
      <c r="R20" s="218"/>
      <c r="S20" s="209"/>
      <c r="T20" s="218"/>
      <c r="U20" s="209"/>
      <c r="V20" s="218"/>
      <c r="W20" s="209"/>
      <c r="X20" s="218"/>
      <c r="Y20" s="209">
        <v>1</v>
      </c>
      <c r="Z20" s="218">
        <f t="shared" si="0"/>
        <v>0</v>
      </c>
      <c r="AA20" s="209"/>
      <c r="AB20" s="218"/>
      <c r="AC20" s="209"/>
      <c r="AD20" s="218"/>
    </row>
    <row r="21" spans="1:30" s="89" customFormat="1" ht="22.5" customHeight="1">
      <c r="A21" s="225"/>
      <c r="B21" s="278" t="s">
        <v>68</v>
      </c>
      <c r="C21" s="279"/>
      <c r="D21" s="205" t="str">
        <f>Planilha_Orçamentária!D36</f>
        <v>PASSEIOS</v>
      </c>
      <c r="E21" s="200">
        <f>SUM(E22:E24)</f>
        <v>0</v>
      </c>
      <c r="F21" s="226" t="e">
        <f>E21/E81</f>
        <v>#DIV/0!</v>
      </c>
      <c r="G21" s="271"/>
      <c r="H21" s="272"/>
      <c r="I21" s="271"/>
      <c r="J21" s="272"/>
      <c r="K21" s="271"/>
      <c r="L21" s="272"/>
      <c r="M21" s="271"/>
      <c r="N21" s="272"/>
      <c r="O21" s="271"/>
      <c r="P21" s="272"/>
      <c r="Q21" s="271"/>
      <c r="R21" s="272"/>
      <c r="S21" s="271"/>
      <c r="T21" s="272"/>
      <c r="U21" s="271"/>
      <c r="V21" s="272"/>
      <c r="W21" s="271"/>
      <c r="X21" s="272"/>
      <c r="Y21" s="271"/>
      <c r="Z21" s="272"/>
      <c r="AA21" s="271"/>
      <c r="AB21" s="272"/>
      <c r="AC21" s="271"/>
      <c r="AD21" s="272"/>
    </row>
    <row r="22" spans="1:30" s="89" customFormat="1" ht="18.75" customHeight="1">
      <c r="A22" s="290"/>
      <c r="B22" s="291"/>
      <c r="C22" s="199" t="s">
        <v>250</v>
      </c>
      <c r="D22" s="96" t="str">
        <f>Planilha_Orçamentária!D37</f>
        <v>SERVIÇOS PRELIMINARES</v>
      </c>
      <c r="E22" s="94">
        <f>SUM(Planilha_Orçamentária!I38:'Planilha_Orçamentária'!I41)</f>
        <v>0</v>
      </c>
      <c r="F22" s="224" t="e">
        <f>E22/E81</f>
        <v>#DIV/0!</v>
      </c>
      <c r="G22" s="209"/>
      <c r="H22" s="218"/>
      <c r="I22" s="209"/>
      <c r="J22" s="218"/>
      <c r="K22" s="209"/>
      <c r="L22" s="218"/>
      <c r="M22" s="209"/>
      <c r="N22" s="218"/>
      <c r="O22" s="209"/>
      <c r="P22" s="218"/>
      <c r="Q22" s="209"/>
      <c r="R22" s="218"/>
      <c r="S22" s="209"/>
      <c r="T22" s="218"/>
      <c r="U22" s="209"/>
      <c r="V22" s="218"/>
      <c r="W22" s="209"/>
      <c r="X22" s="218"/>
      <c r="Y22" s="209">
        <v>1</v>
      </c>
      <c r="Z22" s="218">
        <f t="shared" ref="Z22:Z23" si="1">(Y22*E22)</f>
        <v>0</v>
      </c>
      <c r="AA22" s="209"/>
      <c r="AB22" s="218"/>
      <c r="AC22" s="209"/>
      <c r="AD22" s="218"/>
    </row>
    <row r="23" spans="1:30" s="89" customFormat="1" ht="18.75" customHeight="1">
      <c r="A23" s="261"/>
      <c r="B23" s="262"/>
      <c r="C23" s="199" t="s">
        <v>251</v>
      </c>
      <c r="D23" s="96" t="str">
        <f>Planilha_Orçamentária!D42</f>
        <v>PISO CALÇADAS</v>
      </c>
      <c r="E23" s="94">
        <f>SUM(Planilha_Orçamentária!I43:'Planilha_Orçamentária'!I46)</f>
        <v>0</v>
      </c>
      <c r="F23" s="224" t="e">
        <f>E23/E81</f>
        <v>#DIV/0!</v>
      </c>
      <c r="G23" s="209"/>
      <c r="H23" s="218"/>
      <c r="I23" s="209"/>
      <c r="J23" s="218"/>
      <c r="K23" s="209"/>
      <c r="L23" s="218"/>
      <c r="M23" s="209"/>
      <c r="N23" s="218"/>
      <c r="O23" s="209"/>
      <c r="P23" s="218"/>
      <c r="Q23" s="209"/>
      <c r="R23" s="218"/>
      <c r="S23" s="209"/>
      <c r="T23" s="218"/>
      <c r="U23" s="209"/>
      <c r="V23" s="218"/>
      <c r="W23" s="209"/>
      <c r="X23" s="218"/>
      <c r="Y23" s="209">
        <v>1</v>
      </c>
      <c r="Z23" s="218">
        <f t="shared" si="1"/>
        <v>0</v>
      </c>
      <c r="AA23" s="209"/>
      <c r="AB23" s="218"/>
      <c r="AC23" s="209"/>
      <c r="AD23" s="218"/>
    </row>
    <row r="24" spans="1:30" s="89" customFormat="1" ht="18.75" customHeight="1">
      <c r="A24" s="284"/>
      <c r="B24" s="285"/>
      <c r="C24" s="199" t="s">
        <v>252</v>
      </c>
      <c r="D24" s="96" t="str">
        <f>Planilha_Orçamentária!D47</f>
        <v>ACABAMENTOS</v>
      </c>
      <c r="E24" s="94">
        <f>SUM(Planilha_Orçamentária!I48:'Planilha_Orçamentária'!I49)</f>
        <v>0</v>
      </c>
      <c r="F24" s="224" t="e">
        <f>E24/E81</f>
        <v>#DIV/0!</v>
      </c>
      <c r="G24" s="209"/>
      <c r="H24" s="218"/>
      <c r="I24" s="209"/>
      <c r="J24" s="218"/>
      <c r="K24" s="209"/>
      <c r="L24" s="218"/>
      <c r="M24" s="209"/>
      <c r="N24" s="218"/>
      <c r="O24" s="209"/>
      <c r="P24" s="218"/>
      <c r="Q24" s="209"/>
      <c r="R24" s="218"/>
      <c r="S24" s="209"/>
      <c r="T24" s="218"/>
      <c r="U24" s="209"/>
      <c r="V24" s="218"/>
      <c r="W24" s="209"/>
      <c r="X24" s="218"/>
      <c r="Y24" s="209"/>
      <c r="Z24" s="218"/>
      <c r="AA24" s="209">
        <v>1</v>
      </c>
      <c r="AB24" s="218">
        <f>(AA24*E24)</f>
        <v>0</v>
      </c>
      <c r="AC24" s="209"/>
      <c r="AD24" s="218"/>
    </row>
    <row r="25" spans="1:30" s="89" customFormat="1" ht="22.5" customHeight="1">
      <c r="A25" s="225"/>
      <c r="B25" s="278" t="s">
        <v>259</v>
      </c>
      <c r="C25" s="279"/>
      <c r="D25" s="205" t="str">
        <f>Planilha_Orçamentária!D51</f>
        <v>RAMPAS (REBAIXOS)</v>
      </c>
      <c r="E25" s="200">
        <f>SUM(E26:E29)</f>
        <v>0</v>
      </c>
      <c r="F25" s="226" t="e">
        <f>E25/E81</f>
        <v>#DIV/0!</v>
      </c>
      <c r="G25" s="271"/>
      <c r="H25" s="272"/>
      <c r="I25" s="271"/>
      <c r="J25" s="272"/>
      <c r="K25" s="271"/>
      <c r="L25" s="272"/>
      <c r="M25" s="271"/>
      <c r="N25" s="272"/>
      <c r="O25" s="271"/>
      <c r="P25" s="272"/>
      <c r="Q25" s="271"/>
      <c r="R25" s="272"/>
      <c r="S25" s="271"/>
      <c r="T25" s="272"/>
      <c r="U25" s="271"/>
      <c r="V25" s="272"/>
      <c r="W25" s="271"/>
      <c r="X25" s="272"/>
      <c r="Y25" s="271"/>
      <c r="Z25" s="272"/>
      <c r="AA25" s="271"/>
      <c r="AB25" s="272"/>
      <c r="AC25" s="271"/>
      <c r="AD25" s="272"/>
    </row>
    <row r="26" spans="1:30" s="89" customFormat="1" ht="18.75" customHeight="1">
      <c r="A26" s="290"/>
      <c r="B26" s="291"/>
      <c r="C26" s="199" t="s">
        <v>260</v>
      </c>
      <c r="D26" s="96" t="str">
        <f>Planilha_Orçamentária!D52</f>
        <v>SERVIÇOS PRELIMINARES</v>
      </c>
      <c r="E26" s="94">
        <f>SUM(Planilha_Orçamentária!I53:'Planilha_Orçamentária'!I53)</f>
        <v>0</v>
      </c>
      <c r="F26" s="224" t="e">
        <f>E26/E81</f>
        <v>#DIV/0!</v>
      </c>
      <c r="G26" s="209"/>
      <c r="H26" s="218"/>
      <c r="I26" s="209"/>
      <c r="J26" s="218"/>
      <c r="K26" s="209"/>
      <c r="L26" s="218"/>
      <c r="M26" s="209"/>
      <c r="N26" s="218"/>
      <c r="O26" s="209"/>
      <c r="P26" s="218"/>
      <c r="Q26" s="209"/>
      <c r="R26" s="218"/>
      <c r="S26" s="209"/>
      <c r="T26" s="218"/>
      <c r="U26" s="209"/>
      <c r="V26" s="218"/>
      <c r="W26" s="209"/>
      <c r="X26" s="218"/>
      <c r="Y26" s="209">
        <v>1</v>
      </c>
      <c r="Z26" s="218">
        <f t="shared" ref="Z26:Z27" si="2">(Y26*E26)</f>
        <v>0</v>
      </c>
      <c r="AA26" s="209"/>
      <c r="AB26" s="218"/>
      <c r="AC26" s="209"/>
      <c r="AD26" s="218"/>
    </row>
    <row r="27" spans="1:30" s="89" customFormat="1" ht="18.75" customHeight="1">
      <c r="A27" s="261"/>
      <c r="B27" s="262"/>
      <c r="C27" s="199" t="s">
        <v>261</v>
      </c>
      <c r="D27" s="96" t="str">
        <f>Planilha_Orçamentária!D54</f>
        <v>RAMPAS</v>
      </c>
      <c r="E27" s="94">
        <f>SUM(Planilha_Orçamentária!I55:'Planilha_Orçamentária'!I57)</f>
        <v>0</v>
      </c>
      <c r="F27" s="224" t="e">
        <f>E27/E81</f>
        <v>#DIV/0!</v>
      </c>
      <c r="G27" s="209"/>
      <c r="H27" s="218"/>
      <c r="I27" s="209"/>
      <c r="J27" s="218"/>
      <c r="K27" s="209"/>
      <c r="L27" s="218"/>
      <c r="M27" s="209"/>
      <c r="N27" s="218"/>
      <c r="O27" s="209"/>
      <c r="P27" s="218"/>
      <c r="Q27" s="209"/>
      <c r="R27" s="218"/>
      <c r="S27" s="209"/>
      <c r="T27" s="218"/>
      <c r="U27" s="209"/>
      <c r="V27" s="218"/>
      <c r="W27" s="209"/>
      <c r="X27" s="218"/>
      <c r="Y27" s="209">
        <v>1</v>
      </c>
      <c r="Z27" s="218">
        <f t="shared" si="2"/>
        <v>0</v>
      </c>
      <c r="AA27" s="209"/>
      <c r="AB27" s="218"/>
      <c r="AC27" s="209"/>
      <c r="AD27" s="218"/>
    </row>
    <row r="28" spans="1:30" s="89" customFormat="1" ht="18.75" customHeight="1">
      <c r="A28" s="261"/>
      <c r="B28" s="262"/>
      <c r="C28" s="199" t="s">
        <v>263</v>
      </c>
      <c r="D28" s="96" t="str">
        <f>Planilha_Orçamentária!D58</f>
        <v>ACABAMENTOS</v>
      </c>
      <c r="E28" s="94">
        <f>SUM(Planilha_Orçamentária!I59:'Planilha_Orçamentária'!I59)</f>
        <v>0</v>
      </c>
      <c r="F28" s="224" t="e">
        <f>E28/E81</f>
        <v>#DIV/0!</v>
      </c>
      <c r="G28" s="209"/>
      <c r="H28" s="218"/>
      <c r="I28" s="209"/>
      <c r="J28" s="218"/>
      <c r="K28" s="209"/>
      <c r="L28" s="218"/>
      <c r="M28" s="209"/>
      <c r="N28" s="218"/>
      <c r="O28" s="209"/>
      <c r="P28" s="218"/>
      <c r="Q28" s="209"/>
      <c r="R28" s="218"/>
      <c r="S28" s="209"/>
      <c r="T28" s="218"/>
      <c r="U28" s="209"/>
      <c r="V28" s="218"/>
      <c r="W28" s="209"/>
      <c r="X28" s="218"/>
      <c r="Y28" s="209"/>
      <c r="Z28" s="218"/>
      <c r="AA28" s="209">
        <v>1</v>
      </c>
      <c r="AB28" s="218">
        <f>(AA28*E28)</f>
        <v>0</v>
      </c>
      <c r="AC28" s="209"/>
      <c r="AD28" s="218"/>
    </row>
    <row r="29" spans="1:30" s="89" customFormat="1" ht="18.75" customHeight="1">
      <c r="A29" s="284"/>
      <c r="B29" s="285"/>
      <c r="C29" s="199" t="s">
        <v>264</v>
      </c>
      <c r="D29" s="96" t="str">
        <f>Planilha_Orçamentária!D60</f>
        <v>SINALIZAÇÕES HORIZONTAIS</v>
      </c>
      <c r="E29" s="94">
        <f>SUM(Planilha_Orçamentária!I61:'Planilha_Orçamentária'!I62)</f>
        <v>0</v>
      </c>
      <c r="F29" s="224" t="e">
        <f>E29/E81</f>
        <v>#DIV/0!</v>
      </c>
      <c r="G29" s="209"/>
      <c r="H29" s="218"/>
      <c r="I29" s="209"/>
      <c r="J29" s="218"/>
      <c r="K29" s="209"/>
      <c r="L29" s="218"/>
      <c r="M29" s="209"/>
      <c r="N29" s="218"/>
      <c r="O29" s="209"/>
      <c r="P29" s="218"/>
      <c r="Q29" s="209"/>
      <c r="R29" s="218"/>
      <c r="S29" s="209"/>
      <c r="T29" s="218"/>
      <c r="U29" s="209"/>
      <c r="V29" s="218"/>
      <c r="W29" s="209"/>
      <c r="X29" s="218"/>
      <c r="Y29" s="209">
        <v>1</v>
      </c>
      <c r="Z29" s="218">
        <f t="shared" ref="Z29" si="3">(Y29*E29)</f>
        <v>0</v>
      </c>
      <c r="AA29" s="209"/>
      <c r="AB29" s="218"/>
      <c r="AC29" s="209"/>
      <c r="AD29" s="218"/>
    </row>
    <row r="30" spans="1:30" s="89" customFormat="1" ht="22.5" customHeight="1">
      <c r="A30" s="225"/>
      <c r="B30" s="278" t="s">
        <v>267</v>
      </c>
      <c r="C30" s="279"/>
      <c r="D30" s="205" t="str">
        <f>Planilha_Orçamentária!D64</f>
        <v>CICLOVIA E PISTA DE COOPER</v>
      </c>
      <c r="E30" s="200">
        <f>SUM(E31:E35)</f>
        <v>0</v>
      </c>
      <c r="F30" s="226" t="e">
        <f>E30/E81</f>
        <v>#DIV/0!</v>
      </c>
      <c r="G30" s="271"/>
      <c r="H30" s="272"/>
      <c r="I30" s="271"/>
      <c r="J30" s="272"/>
      <c r="K30" s="271"/>
      <c r="L30" s="272"/>
      <c r="M30" s="271"/>
      <c r="N30" s="272"/>
      <c r="O30" s="271"/>
      <c r="P30" s="272"/>
      <c r="Q30" s="271"/>
      <c r="R30" s="272"/>
      <c r="S30" s="271"/>
      <c r="T30" s="272"/>
      <c r="U30" s="271"/>
      <c r="V30" s="272"/>
      <c r="W30" s="271"/>
      <c r="X30" s="272"/>
      <c r="Y30" s="271"/>
      <c r="Z30" s="272"/>
      <c r="AA30" s="271"/>
      <c r="AB30" s="272"/>
      <c r="AC30" s="271"/>
      <c r="AD30" s="272"/>
    </row>
    <row r="31" spans="1:30" s="89" customFormat="1" ht="18.75" customHeight="1">
      <c r="A31" s="290"/>
      <c r="B31" s="291"/>
      <c r="C31" s="199" t="s">
        <v>268</v>
      </c>
      <c r="D31" s="96" t="str">
        <f>Planilha_Orçamentária!D65</f>
        <v>SERVIÇOS PRELIMINARES</v>
      </c>
      <c r="E31" s="94">
        <f>SUM(Planilha_Orçamentária!I66:'Planilha_Orçamentária'!I68)</f>
        <v>0</v>
      </c>
      <c r="F31" s="224" t="e">
        <f>E31/E81</f>
        <v>#DIV/0!</v>
      </c>
      <c r="G31" s="209"/>
      <c r="H31" s="218"/>
      <c r="I31" s="209"/>
      <c r="J31" s="218"/>
      <c r="K31" s="209"/>
      <c r="L31" s="218"/>
      <c r="M31" s="209"/>
      <c r="N31" s="218"/>
      <c r="O31" s="209"/>
      <c r="P31" s="218"/>
      <c r="Q31" s="209"/>
      <c r="R31" s="218"/>
      <c r="S31" s="209"/>
      <c r="T31" s="218"/>
      <c r="U31" s="209"/>
      <c r="V31" s="218"/>
      <c r="W31" s="209"/>
      <c r="X31" s="218"/>
      <c r="Y31" s="209">
        <v>1</v>
      </c>
      <c r="Z31" s="218">
        <f t="shared" ref="Z31" si="4">(Y31*E31)</f>
        <v>0</v>
      </c>
      <c r="AA31" s="209"/>
      <c r="AB31" s="218"/>
      <c r="AC31" s="209"/>
      <c r="AD31" s="218"/>
    </row>
    <row r="32" spans="1:30" s="89" customFormat="1" ht="18.75" customHeight="1">
      <c r="A32" s="261"/>
      <c r="B32" s="262"/>
      <c r="C32" s="199" t="s">
        <v>271</v>
      </c>
      <c r="D32" s="96" t="str">
        <f>Planilha_Orçamentária!D69</f>
        <v>GUIAS</v>
      </c>
      <c r="E32" s="94">
        <f>SUM(Planilha_Orçamentária!I70:'Planilha_Orçamentária'!I71)</f>
        <v>0</v>
      </c>
      <c r="F32" s="224" t="e">
        <f>E32/E81</f>
        <v>#DIV/0!</v>
      </c>
      <c r="G32" s="209"/>
      <c r="H32" s="218"/>
      <c r="I32" s="209"/>
      <c r="J32" s="218"/>
      <c r="K32" s="209"/>
      <c r="L32" s="218"/>
      <c r="M32" s="209"/>
      <c r="N32" s="218"/>
      <c r="O32" s="209"/>
      <c r="P32" s="218"/>
      <c r="Q32" s="209">
        <v>1</v>
      </c>
      <c r="R32" s="218">
        <f>(Q32*E32)</f>
        <v>0</v>
      </c>
      <c r="S32" s="209"/>
      <c r="T32" s="218"/>
      <c r="U32" s="209"/>
      <c r="V32" s="218"/>
      <c r="W32" s="209"/>
      <c r="X32" s="218"/>
      <c r="Y32" s="209"/>
      <c r="Z32" s="218"/>
      <c r="AA32" s="209"/>
      <c r="AB32" s="218"/>
      <c r="AC32" s="209"/>
      <c r="AD32" s="218"/>
    </row>
    <row r="33" spans="1:30" s="89" customFormat="1" ht="18.75" customHeight="1">
      <c r="A33" s="261"/>
      <c r="B33" s="262"/>
      <c r="C33" s="199" t="s">
        <v>272</v>
      </c>
      <c r="D33" s="96" t="str">
        <f>Planilha_Orçamentária!D72</f>
        <v>PINTURAS</v>
      </c>
      <c r="E33" s="94">
        <f>SUM(Planilha_Orçamentária!I73:'Planilha_Orçamentária'!I73)</f>
        <v>0</v>
      </c>
      <c r="F33" s="224" t="e">
        <f>E33/E81</f>
        <v>#DIV/0!</v>
      </c>
      <c r="G33" s="209"/>
      <c r="H33" s="218"/>
      <c r="I33" s="209"/>
      <c r="J33" s="218"/>
      <c r="K33" s="209"/>
      <c r="L33" s="218"/>
      <c r="M33" s="209"/>
      <c r="N33" s="218"/>
      <c r="O33" s="209"/>
      <c r="P33" s="218"/>
      <c r="Q33" s="209"/>
      <c r="R33" s="218"/>
      <c r="S33" s="209"/>
      <c r="T33" s="218"/>
      <c r="U33" s="209"/>
      <c r="V33" s="218"/>
      <c r="W33" s="209"/>
      <c r="X33" s="218"/>
      <c r="Y33" s="209"/>
      <c r="Z33" s="218"/>
      <c r="AA33" s="209">
        <v>1</v>
      </c>
      <c r="AB33" s="218">
        <f>(AA33*E33)</f>
        <v>0</v>
      </c>
      <c r="AC33" s="209"/>
      <c r="AD33" s="218"/>
    </row>
    <row r="34" spans="1:30" s="89" customFormat="1" ht="18.75" customHeight="1">
      <c r="A34" s="261"/>
      <c r="B34" s="262"/>
      <c r="C34" s="199" t="s">
        <v>269</v>
      </c>
      <c r="D34" s="96" t="str">
        <f>Planilha_Orçamentária!D74</f>
        <v>PISO CICLOVIA</v>
      </c>
      <c r="E34" s="94">
        <f>SUM(Planilha_Orçamentária!I75:'Planilha_Orçamentária'!I75)</f>
        <v>0</v>
      </c>
      <c r="F34" s="224" t="e">
        <f>E34/E81</f>
        <v>#DIV/0!</v>
      </c>
      <c r="G34" s="209"/>
      <c r="H34" s="218"/>
      <c r="I34" s="209"/>
      <c r="J34" s="218"/>
      <c r="K34" s="209"/>
      <c r="L34" s="218"/>
      <c r="M34" s="209"/>
      <c r="N34" s="218"/>
      <c r="O34" s="209"/>
      <c r="P34" s="218"/>
      <c r="Q34" s="209"/>
      <c r="R34" s="218"/>
      <c r="S34" s="209"/>
      <c r="T34" s="218"/>
      <c r="U34" s="209"/>
      <c r="V34" s="218"/>
      <c r="W34" s="209"/>
      <c r="X34" s="218"/>
      <c r="Y34" s="209">
        <v>1</v>
      </c>
      <c r="Z34" s="218">
        <f t="shared" ref="Z34" si="5">(Y34*E34)</f>
        <v>0</v>
      </c>
      <c r="AA34" s="209"/>
      <c r="AB34" s="218"/>
      <c r="AC34" s="209"/>
      <c r="AD34" s="218"/>
    </row>
    <row r="35" spans="1:30" s="89" customFormat="1" ht="18.75" customHeight="1">
      <c r="A35" s="284"/>
      <c r="B35" s="285"/>
      <c r="C35" s="199" t="s">
        <v>273</v>
      </c>
      <c r="D35" s="96" t="str">
        <f>Planilha_Orçamentária!D76</f>
        <v>SINALIZAÇÕES HORIZONTAIS</v>
      </c>
      <c r="E35" s="94">
        <f>SUM(Planilha_Orçamentária!I77:'Planilha_Orçamentária'!I78)</f>
        <v>0</v>
      </c>
      <c r="F35" s="224" t="e">
        <f>E35/E81</f>
        <v>#DIV/0!</v>
      </c>
      <c r="G35" s="209"/>
      <c r="H35" s="218"/>
      <c r="I35" s="209"/>
      <c r="J35" s="218"/>
      <c r="K35" s="209"/>
      <c r="L35" s="218"/>
      <c r="M35" s="209"/>
      <c r="N35" s="218"/>
      <c r="O35" s="209"/>
      <c r="P35" s="218"/>
      <c r="Q35" s="209"/>
      <c r="R35" s="218"/>
      <c r="S35" s="209"/>
      <c r="T35" s="218"/>
      <c r="U35" s="209"/>
      <c r="V35" s="218"/>
      <c r="W35" s="209"/>
      <c r="X35" s="218"/>
      <c r="Y35" s="209"/>
      <c r="Z35" s="218"/>
      <c r="AA35" s="209">
        <v>1</v>
      </c>
      <c r="AB35" s="218">
        <f>(AA35*E35)</f>
        <v>0</v>
      </c>
      <c r="AC35" s="209"/>
      <c r="AD35" s="218"/>
    </row>
    <row r="36" spans="1:30" s="89" customFormat="1" ht="22.5" customHeight="1">
      <c r="A36" s="225"/>
      <c r="B36" s="278" t="s">
        <v>276</v>
      </c>
      <c r="C36" s="279"/>
      <c r="D36" s="205" t="str">
        <f>Planilha_Orçamentária!D80</f>
        <v>ESTACIONAMENTO</v>
      </c>
      <c r="E36" s="200">
        <f>SUM(E37:E38)</f>
        <v>0</v>
      </c>
      <c r="F36" s="226" t="e">
        <f>E36/E81</f>
        <v>#DIV/0!</v>
      </c>
      <c r="G36" s="271"/>
      <c r="H36" s="272"/>
      <c r="I36" s="271"/>
      <c r="J36" s="272"/>
      <c r="K36" s="271"/>
      <c r="L36" s="272"/>
      <c r="M36" s="271"/>
      <c r="N36" s="272"/>
      <c r="O36" s="271"/>
      <c r="P36" s="272"/>
      <c r="Q36" s="271"/>
      <c r="R36" s="272"/>
      <c r="S36" s="271"/>
      <c r="T36" s="272"/>
      <c r="U36" s="271"/>
      <c r="V36" s="272"/>
      <c r="W36" s="271"/>
      <c r="X36" s="272"/>
      <c r="Y36" s="271"/>
      <c r="Z36" s="272"/>
      <c r="AA36" s="271"/>
      <c r="AB36" s="272"/>
      <c r="AC36" s="271"/>
      <c r="AD36" s="272"/>
    </row>
    <row r="37" spans="1:30" s="89" customFormat="1" ht="18.75" customHeight="1">
      <c r="A37" s="290"/>
      <c r="B37" s="291"/>
      <c r="C37" s="199" t="s">
        <v>277</v>
      </c>
      <c r="D37" s="96" t="str">
        <f>Planilha_Orçamentária!D81</f>
        <v>SINALIZAÇÕES HORIZONTAIS</v>
      </c>
      <c r="E37" s="94">
        <f>SUM(Planilha_Orçamentária!I82:'Planilha_Orçamentária'!I83)</f>
        <v>0</v>
      </c>
      <c r="F37" s="224" t="e">
        <f>E37/E81</f>
        <v>#DIV/0!</v>
      </c>
      <c r="G37" s="209"/>
      <c r="H37" s="218"/>
      <c r="I37" s="209"/>
      <c r="J37" s="218"/>
      <c r="K37" s="209"/>
      <c r="L37" s="218"/>
      <c r="M37" s="209"/>
      <c r="N37" s="218"/>
      <c r="O37" s="209"/>
      <c r="P37" s="218"/>
      <c r="Q37" s="209"/>
      <c r="R37" s="218"/>
      <c r="S37" s="209"/>
      <c r="T37" s="218"/>
      <c r="U37" s="209"/>
      <c r="V37" s="218"/>
      <c r="W37" s="209"/>
      <c r="X37" s="218"/>
      <c r="Y37" s="209">
        <v>1</v>
      </c>
      <c r="Z37" s="218">
        <f t="shared" ref="Z37:Z38" si="6">(Y37*E37)</f>
        <v>0</v>
      </c>
      <c r="AA37" s="209"/>
      <c r="AB37" s="218"/>
      <c r="AC37" s="209"/>
      <c r="AD37" s="218"/>
    </row>
    <row r="38" spans="1:30" s="89" customFormat="1" ht="18.75" customHeight="1">
      <c r="A38" s="284"/>
      <c r="B38" s="285"/>
      <c r="C38" s="199" t="s">
        <v>278</v>
      </c>
      <c r="D38" s="96" t="str">
        <f>Planilha_Orçamentária!D84</f>
        <v>SINALIZAÇÕES VERTICAIS</v>
      </c>
      <c r="E38" s="94">
        <f>SUM(Planilha_Orçamentária!I85:'Planilha_Orçamentária'!I85)</f>
        <v>0</v>
      </c>
      <c r="F38" s="224" t="e">
        <f>E38/E81</f>
        <v>#DIV/0!</v>
      </c>
      <c r="G38" s="209"/>
      <c r="H38" s="218"/>
      <c r="I38" s="209"/>
      <c r="J38" s="218"/>
      <c r="K38" s="209"/>
      <c r="L38" s="218"/>
      <c r="M38" s="209"/>
      <c r="N38" s="218"/>
      <c r="O38" s="209"/>
      <c r="P38" s="218"/>
      <c r="Q38" s="209"/>
      <c r="R38" s="218"/>
      <c r="S38" s="209"/>
      <c r="T38" s="218"/>
      <c r="U38" s="209"/>
      <c r="V38" s="218"/>
      <c r="W38" s="209"/>
      <c r="X38" s="218"/>
      <c r="Y38" s="209">
        <v>1</v>
      </c>
      <c r="Z38" s="218">
        <f t="shared" si="6"/>
        <v>0</v>
      </c>
      <c r="AA38" s="209"/>
      <c r="AB38" s="218"/>
      <c r="AC38" s="209"/>
      <c r="AD38" s="218"/>
    </row>
    <row r="39" spans="1:30" s="89" customFormat="1" ht="22.5" customHeight="1">
      <c r="A39" s="225"/>
      <c r="B39" s="278" t="s">
        <v>280</v>
      </c>
      <c r="C39" s="279"/>
      <c r="D39" s="205" t="str">
        <f>Planilha_Orçamentária!D87</f>
        <v>MOBILIÁRIO E EQUIPAMENTOS</v>
      </c>
      <c r="E39" s="200">
        <f>SUM(E40)</f>
        <v>0</v>
      </c>
      <c r="F39" s="226" t="e">
        <f>E39/E81</f>
        <v>#DIV/0!</v>
      </c>
      <c r="G39" s="271"/>
      <c r="H39" s="272"/>
      <c r="I39" s="271"/>
      <c r="J39" s="272"/>
      <c r="K39" s="271"/>
      <c r="L39" s="272"/>
      <c r="M39" s="271"/>
      <c r="N39" s="272"/>
      <c r="O39" s="271"/>
      <c r="P39" s="272"/>
      <c r="Q39" s="271"/>
      <c r="R39" s="272"/>
      <c r="S39" s="271"/>
      <c r="T39" s="272"/>
      <c r="U39" s="271"/>
      <c r="V39" s="272"/>
      <c r="W39" s="271"/>
      <c r="X39" s="272"/>
      <c r="Y39" s="271"/>
      <c r="Z39" s="272"/>
      <c r="AA39" s="271"/>
      <c r="AB39" s="272"/>
      <c r="AC39" s="271"/>
      <c r="AD39" s="272"/>
    </row>
    <row r="40" spans="1:30" s="89" customFormat="1" ht="18.75" customHeight="1">
      <c r="A40" s="292"/>
      <c r="B40" s="293"/>
      <c r="C40" s="199" t="s">
        <v>281</v>
      </c>
      <c r="D40" s="96" t="str">
        <f>Planilha_Orçamentária!D87</f>
        <v>MOBILIÁRIO E EQUIPAMENTOS</v>
      </c>
      <c r="E40" s="94">
        <f>SUM(Planilha_Orçamentária!I88:'Planilha_Orçamentária'!I92)</f>
        <v>0</v>
      </c>
      <c r="F40" s="224" t="e">
        <f>E40/E81</f>
        <v>#DIV/0!</v>
      </c>
      <c r="G40" s="209"/>
      <c r="H40" s="218"/>
      <c r="I40" s="209"/>
      <c r="J40" s="218"/>
      <c r="K40" s="209"/>
      <c r="L40" s="218"/>
      <c r="M40" s="209"/>
      <c r="N40" s="218"/>
      <c r="O40" s="209"/>
      <c r="P40" s="218"/>
      <c r="Q40" s="209"/>
      <c r="R40" s="218"/>
      <c r="S40" s="209"/>
      <c r="T40" s="218"/>
      <c r="U40" s="209"/>
      <c r="V40" s="218"/>
      <c r="W40" s="209"/>
      <c r="X40" s="218"/>
      <c r="Y40" s="209"/>
      <c r="Z40" s="218"/>
      <c r="AA40" s="209"/>
      <c r="AB40" s="218"/>
      <c r="AC40" s="209">
        <v>1</v>
      </c>
      <c r="AD40" s="218">
        <f>(AC40*E40)</f>
        <v>0</v>
      </c>
    </row>
    <row r="41" spans="1:30" s="89" customFormat="1" ht="22.5" customHeight="1">
      <c r="A41" s="225"/>
      <c r="B41" s="278" t="s">
        <v>286</v>
      </c>
      <c r="C41" s="279"/>
      <c r="D41" s="205" t="str">
        <f>Planilha_Orçamentária!D94</f>
        <v>QUADRA DE VOLEIBOL</v>
      </c>
      <c r="E41" s="200">
        <f>SUM(E42:E44)</f>
        <v>0</v>
      </c>
      <c r="F41" s="226" t="e">
        <f>E41/E81</f>
        <v>#DIV/0!</v>
      </c>
      <c r="G41" s="271"/>
      <c r="H41" s="272"/>
      <c r="I41" s="271"/>
      <c r="J41" s="272"/>
      <c r="K41" s="271"/>
      <c r="L41" s="272"/>
      <c r="M41" s="271"/>
      <c r="N41" s="272"/>
      <c r="O41" s="271"/>
      <c r="P41" s="272"/>
      <c r="Q41" s="271"/>
      <c r="R41" s="272"/>
      <c r="S41" s="271"/>
      <c r="T41" s="272"/>
      <c r="U41" s="271"/>
      <c r="V41" s="272"/>
      <c r="W41" s="271"/>
      <c r="X41" s="272"/>
      <c r="Y41" s="271"/>
      <c r="Z41" s="272"/>
      <c r="AA41" s="271"/>
      <c r="AB41" s="272"/>
      <c r="AC41" s="271"/>
      <c r="AD41" s="272"/>
    </row>
    <row r="42" spans="1:30" s="89" customFormat="1" ht="18.75" customHeight="1">
      <c r="A42" s="290"/>
      <c r="B42" s="291"/>
      <c r="C42" s="199" t="s">
        <v>342</v>
      </c>
      <c r="D42" s="96" t="str">
        <f>Planilha_Orçamentária!D95</f>
        <v>SERVIÇOS PRELIMINARES</v>
      </c>
      <c r="E42" s="94">
        <f>SUM(Planilha_Orçamentária!I96:'Planilha_Orçamentária'!I97)</f>
        <v>0</v>
      </c>
      <c r="F42" s="224" t="e">
        <f>E42/E81</f>
        <v>#DIV/0!</v>
      </c>
      <c r="G42" s="209"/>
      <c r="H42" s="218"/>
      <c r="I42" s="209"/>
      <c r="J42" s="218"/>
      <c r="K42" s="209"/>
      <c r="L42" s="218"/>
      <c r="M42" s="209">
        <v>1</v>
      </c>
      <c r="N42" s="218">
        <f>(M42*E42)</f>
        <v>0</v>
      </c>
      <c r="O42" s="209"/>
      <c r="P42" s="218"/>
      <c r="Q42" s="209"/>
      <c r="R42" s="218"/>
      <c r="S42" s="209"/>
      <c r="T42" s="218"/>
      <c r="U42" s="209"/>
      <c r="V42" s="218"/>
      <c r="W42" s="209"/>
      <c r="X42" s="218"/>
      <c r="Y42" s="209"/>
      <c r="Z42" s="218"/>
      <c r="AA42" s="209"/>
      <c r="AB42" s="218"/>
      <c r="AC42" s="209"/>
      <c r="AD42" s="218"/>
    </row>
    <row r="43" spans="1:30" s="89" customFormat="1" ht="18.75" customHeight="1">
      <c r="A43" s="261"/>
      <c r="B43" s="262"/>
      <c r="C43" s="199" t="s">
        <v>343</v>
      </c>
      <c r="D43" s="96" t="str">
        <f>Planilha_Orçamentária!D98</f>
        <v>PISO DA QUADRA</v>
      </c>
      <c r="E43" s="94">
        <f>SUM(Planilha_Orçamentária!I99:'Planilha_Orçamentária'!I102)</f>
        <v>0</v>
      </c>
      <c r="F43" s="224" t="e">
        <f>E43/E81</f>
        <v>#DIV/0!</v>
      </c>
      <c r="G43" s="209"/>
      <c r="H43" s="218"/>
      <c r="I43" s="209"/>
      <c r="J43" s="218"/>
      <c r="K43" s="209"/>
      <c r="L43" s="218"/>
      <c r="M43" s="209"/>
      <c r="N43" s="218"/>
      <c r="O43" s="209">
        <v>1</v>
      </c>
      <c r="P43" s="218">
        <f>(O43*E43)</f>
        <v>0</v>
      </c>
      <c r="Q43" s="209"/>
      <c r="R43" s="218"/>
      <c r="S43" s="209"/>
      <c r="T43" s="218"/>
      <c r="U43" s="209"/>
      <c r="V43" s="218"/>
      <c r="W43" s="209"/>
      <c r="X43" s="218"/>
      <c r="Y43" s="209"/>
      <c r="Z43" s="218"/>
      <c r="AA43" s="209"/>
      <c r="AB43" s="218"/>
      <c r="AC43" s="209"/>
      <c r="AD43" s="218"/>
    </row>
    <row r="44" spans="1:30" s="89" customFormat="1" ht="18.75" customHeight="1">
      <c r="A44" s="284"/>
      <c r="B44" s="285"/>
      <c r="C44" s="199" t="s">
        <v>344</v>
      </c>
      <c r="D44" s="96" t="str">
        <f>Planilha_Orçamentária!D103</f>
        <v>PINTURAS E COMPLEMENTOS</v>
      </c>
      <c r="E44" s="94">
        <f>SUM(Planilha_Orçamentária!I104:'Planilha_Orçamentária'!I106)</f>
        <v>0</v>
      </c>
      <c r="F44" s="224" t="e">
        <f>E44/E81</f>
        <v>#DIV/0!</v>
      </c>
      <c r="G44" s="209"/>
      <c r="H44" s="218"/>
      <c r="I44" s="209"/>
      <c r="J44" s="218"/>
      <c r="K44" s="209"/>
      <c r="L44" s="218"/>
      <c r="M44" s="209"/>
      <c r="N44" s="218"/>
      <c r="O44" s="209"/>
      <c r="P44" s="218"/>
      <c r="Q44" s="209"/>
      <c r="R44" s="218"/>
      <c r="S44" s="209"/>
      <c r="T44" s="218"/>
      <c r="U44" s="209"/>
      <c r="V44" s="218"/>
      <c r="W44" s="209"/>
      <c r="X44" s="218"/>
      <c r="Y44" s="209"/>
      <c r="Z44" s="218"/>
      <c r="AA44" s="209">
        <v>1</v>
      </c>
      <c r="AB44" s="218">
        <f>(AA44*E44)</f>
        <v>0</v>
      </c>
      <c r="AC44" s="209"/>
      <c r="AD44" s="218"/>
    </row>
    <row r="45" spans="1:30" s="89" customFormat="1" ht="22.5" customHeight="1">
      <c r="A45" s="225"/>
      <c r="B45" s="278" t="s">
        <v>412</v>
      </c>
      <c r="C45" s="279"/>
      <c r="D45" s="205" t="str">
        <f>Planilha_Orçamentária!D108</f>
        <v>QUADRA DE FUTSAL</v>
      </c>
      <c r="E45" s="200">
        <f>SUM(E46:E49)</f>
        <v>0</v>
      </c>
      <c r="F45" s="226" t="e">
        <f>E45/E81</f>
        <v>#DIV/0!</v>
      </c>
      <c r="G45" s="271"/>
      <c r="H45" s="272"/>
      <c r="I45" s="271"/>
      <c r="J45" s="272"/>
      <c r="K45" s="271"/>
      <c r="L45" s="272"/>
      <c r="M45" s="271"/>
      <c r="N45" s="272"/>
      <c r="O45" s="271"/>
      <c r="P45" s="272"/>
      <c r="Q45" s="271"/>
      <c r="R45" s="272"/>
      <c r="S45" s="271"/>
      <c r="T45" s="272"/>
      <c r="U45" s="271"/>
      <c r="V45" s="272"/>
      <c r="W45" s="271"/>
      <c r="X45" s="272"/>
      <c r="Y45" s="271"/>
      <c r="Z45" s="272"/>
      <c r="AA45" s="271"/>
      <c r="AB45" s="272"/>
      <c r="AC45" s="271"/>
      <c r="AD45" s="272"/>
    </row>
    <row r="46" spans="1:30" s="89" customFormat="1" ht="18.75" customHeight="1">
      <c r="A46" s="290"/>
      <c r="B46" s="291"/>
      <c r="C46" s="199" t="s">
        <v>414</v>
      </c>
      <c r="D46" s="96" t="str">
        <f>Planilha_Orçamentária!D109</f>
        <v>SERVIÇOS PRELIMINARES</v>
      </c>
      <c r="E46" s="94">
        <f>SUM(Planilha_Orçamentária!I110:'Planilha_Orçamentária'!I111)</f>
        <v>0</v>
      </c>
      <c r="F46" s="224" t="e">
        <f>E46/E81</f>
        <v>#DIV/0!</v>
      </c>
      <c r="G46" s="209"/>
      <c r="H46" s="218"/>
      <c r="I46" s="209"/>
      <c r="J46" s="218"/>
      <c r="K46" s="209"/>
      <c r="L46" s="218"/>
      <c r="M46" s="209">
        <v>1</v>
      </c>
      <c r="N46" s="218">
        <f>(M46*E46)</f>
        <v>0</v>
      </c>
      <c r="O46" s="209"/>
      <c r="P46" s="218"/>
      <c r="Q46" s="209"/>
      <c r="R46" s="218"/>
      <c r="S46" s="209"/>
      <c r="T46" s="218"/>
      <c r="U46" s="209"/>
      <c r="V46" s="218"/>
      <c r="W46" s="209"/>
      <c r="X46" s="218"/>
      <c r="Y46" s="209"/>
      <c r="Z46" s="218"/>
      <c r="AA46" s="209"/>
      <c r="AB46" s="218"/>
      <c r="AC46" s="209"/>
      <c r="AD46" s="218"/>
    </row>
    <row r="47" spans="1:30" s="89" customFormat="1" ht="18.75" customHeight="1">
      <c r="A47" s="261"/>
      <c r="B47" s="262"/>
      <c r="C47" s="199" t="s">
        <v>415</v>
      </c>
      <c r="D47" s="96" t="str">
        <f>Planilha_Orçamentária!D112</f>
        <v>PISO DA QUADRA</v>
      </c>
      <c r="E47" s="94">
        <f>SUM(Planilha_Orçamentária!I113:'Planilha_Orçamentária'!I116)</f>
        <v>0</v>
      </c>
      <c r="F47" s="224" t="e">
        <f>E47/E81</f>
        <v>#DIV/0!</v>
      </c>
      <c r="G47" s="209"/>
      <c r="H47" s="218"/>
      <c r="I47" s="209"/>
      <c r="J47" s="218"/>
      <c r="K47" s="209"/>
      <c r="L47" s="218"/>
      <c r="M47" s="209"/>
      <c r="N47" s="218"/>
      <c r="O47" s="209"/>
      <c r="P47" s="218"/>
      <c r="Q47" s="209">
        <v>1</v>
      </c>
      <c r="R47" s="218">
        <f>(Q47*E47)</f>
        <v>0</v>
      </c>
      <c r="S47" s="209"/>
      <c r="T47" s="218"/>
      <c r="U47" s="209"/>
      <c r="V47" s="218"/>
      <c r="W47" s="209"/>
      <c r="X47" s="218"/>
      <c r="Y47" s="209"/>
      <c r="Z47" s="218"/>
      <c r="AA47" s="209"/>
      <c r="AB47" s="218"/>
      <c r="AC47" s="209"/>
      <c r="AD47" s="218"/>
    </row>
    <row r="48" spans="1:30" s="89" customFormat="1" ht="18.75" customHeight="1">
      <c r="A48" s="261"/>
      <c r="B48" s="262"/>
      <c r="C48" s="199" t="s">
        <v>416</v>
      </c>
      <c r="D48" s="96" t="str">
        <f>Planilha_Orçamentária!D117</f>
        <v>ALAMBRADO</v>
      </c>
      <c r="E48" s="94">
        <f>SUM(Planilha_Orçamentária!I118:'Planilha_Orçamentária'!I119)</f>
        <v>0</v>
      </c>
      <c r="F48" s="224" t="e">
        <f>E48/E81</f>
        <v>#DIV/0!</v>
      </c>
      <c r="G48" s="209"/>
      <c r="H48" s="218"/>
      <c r="I48" s="209"/>
      <c r="J48" s="218"/>
      <c r="K48" s="209"/>
      <c r="L48" s="218"/>
      <c r="M48" s="209"/>
      <c r="N48" s="218"/>
      <c r="O48" s="209"/>
      <c r="P48" s="218"/>
      <c r="Q48" s="209"/>
      <c r="R48" s="218"/>
      <c r="S48" s="209">
        <v>1</v>
      </c>
      <c r="T48" s="218">
        <f>(S48*E48)</f>
        <v>0</v>
      </c>
      <c r="U48" s="209"/>
      <c r="V48" s="218"/>
      <c r="W48" s="209"/>
      <c r="X48" s="218"/>
      <c r="Y48" s="209"/>
      <c r="Z48" s="218"/>
      <c r="AA48" s="209"/>
      <c r="AB48" s="218"/>
      <c r="AC48" s="209"/>
      <c r="AD48" s="218"/>
    </row>
    <row r="49" spans="1:30" s="89" customFormat="1" ht="18.75" customHeight="1">
      <c r="A49" s="280"/>
      <c r="B49" s="281"/>
      <c r="C49" s="201" t="s">
        <v>417</v>
      </c>
      <c r="D49" s="96" t="str">
        <f>Planilha_Orçamentária!D120</f>
        <v>PINTURAS E COMPLEMENTOS</v>
      </c>
      <c r="E49" s="94">
        <f>SUM(Planilha_Orçamentária!I121:'Planilha_Orçamentária'!I123)</f>
        <v>0</v>
      </c>
      <c r="F49" s="224" t="e">
        <f>E49/E81</f>
        <v>#DIV/0!</v>
      </c>
      <c r="G49" s="209"/>
      <c r="H49" s="218"/>
      <c r="I49" s="209"/>
      <c r="J49" s="218"/>
      <c r="K49" s="209"/>
      <c r="L49" s="218"/>
      <c r="M49" s="209"/>
      <c r="N49" s="218"/>
      <c r="O49" s="209"/>
      <c r="P49" s="218"/>
      <c r="Q49" s="209"/>
      <c r="R49" s="218"/>
      <c r="S49" s="209"/>
      <c r="T49" s="218"/>
      <c r="U49" s="209"/>
      <c r="V49" s="218"/>
      <c r="W49" s="209"/>
      <c r="X49" s="218"/>
      <c r="Y49" s="209"/>
      <c r="Z49" s="218"/>
      <c r="AA49" s="209">
        <v>1</v>
      </c>
      <c r="AB49" s="218">
        <f>(AA49*E49)</f>
        <v>0</v>
      </c>
      <c r="AC49" s="209"/>
      <c r="AD49" s="218"/>
    </row>
    <row r="50" spans="1:30" s="89" customFormat="1" ht="22.5" customHeight="1">
      <c r="A50" s="225"/>
      <c r="B50" s="278" t="s">
        <v>413</v>
      </c>
      <c r="C50" s="279"/>
      <c r="D50" s="206" t="str">
        <f>Planilha_Orçamentária!D125</f>
        <v>QUADRA DE BASQUETE DE 3</v>
      </c>
      <c r="E50" s="200">
        <f>SUM(E51:E53)</f>
        <v>0</v>
      </c>
      <c r="F50" s="226" t="e">
        <f>E50/E81</f>
        <v>#DIV/0!</v>
      </c>
      <c r="G50" s="271"/>
      <c r="H50" s="272"/>
      <c r="I50" s="271"/>
      <c r="J50" s="272"/>
      <c r="K50" s="271"/>
      <c r="L50" s="272"/>
      <c r="M50" s="271"/>
      <c r="N50" s="272"/>
      <c r="O50" s="271"/>
      <c r="P50" s="272"/>
      <c r="Q50" s="271"/>
      <c r="R50" s="272"/>
      <c r="S50" s="271"/>
      <c r="T50" s="272"/>
      <c r="U50" s="271"/>
      <c r="V50" s="272"/>
      <c r="W50" s="271"/>
      <c r="X50" s="272"/>
      <c r="Y50" s="271"/>
      <c r="Z50" s="272"/>
      <c r="AA50" s="271"/>
      <c r="AB50" s="272"/>
      <c r="AC50" s="271"/>
      <c r="AD50" s="272"/>
    </row>
    <row r="51" spans="1:30" s="89" customFormat="1" ht="18.75" customHeight="1">
      <c r="A51" s="282"/>
      <c r="B51" s="283"/>
      <c r="C51" s="202" t="s">
        <v>425</v>
      </c>
      <c r="D51" s="96" t="str">
        <f>Planilha_Orçamentária!D126</f>
        <v>SERVIÇOS PRELIMINARES</v>
      </c>
      <c r="E51" s="94">
        <f>SUM(Planilha_Orçamentária!I127:'Planilha_Orçamentária'!I127)</f>
        <v>0</v>
      </c>
      <c r="F51" s="224" t="e">
        <f>E51/E81</f>
        <v>#DIV/0!</v>
      </c>
      <c r="G51" s="209"/>
      <c r="H51" s="218"/>
      <c r="I51" s="209"/>
      <c r="J51" s="218"/>
      <c r="K51" s="209"/>
      <c r="L51" s="218"/>
      <c r="M51" s="209"/>
      <c r="N51" s="218"/>
      <c r="O51" s="209"/>
      <c r="P51" s="218"/>
      <c r="Q51" s="209"/>
      <c r="R51" s="218"/>
      <c r="S51" s="209"/>
      <c r="T51" s="218"/>
      <c r="U51" s="209"/>
      <c r="V51" s="218"/>
      <c r="W51" s="209">
        <v>1</v>
      </c>
      <c r="X51" s="218">
        <f>(W51*E51)</f>
        <v>0</v>
      </c>
      <c r="Y51" s="209"/>
      <c r="Z51" s="218"/>
      <c r="AA51" s="209"/>
      <c r="AB51" s="218"/>
      <c r="AC51" s="209"/>
      <c r="AD51" s="218"/>
    </row>
    <row r="52" spans="1:30" s="89" customFormat="1" ht="18.75" customHeight="1">
      <c r="A52" s="261"/>
      <c r="B52" s="262"/>
      <c r="C52" s="199" t="s">
        <v>426</v>
      </c>
      <c r="D52" s="96" t="str">
        <f>Planilha_Orçamentária!D128</f>
        <v>PISO DA QUADRA</v>
      </c>
      <c r="E52" s="94">
        <f>SUM(Planilha_Orçamentária!I129:'Planilha_Orçamentária'!I130)</f>
        <v>0</v>
      </c>
      <c r="F52" s="224" t="e">
        <f>E52/E81</f>
        <v>#DIV/0!</v>
      </c>
      <c r="G52" s="209"/>
      <c r="H52" s="218"/>
      <c r="I52" s="209"/>
      <c r="J52" s="218"/>
      <c r="K52" s="209"/>
      <c r="L52" s="218"/>
      <c r="M52" s="209"/>
      <c r="N52" s="218"/>
      <c r="O52" s="209"/>
      <c r="P52" s="218"/>
      <c r="Q52" s="209"/>
      <c r="R52" s="218"/>
      <c r="S52" s="209"/>
      <c r="T52" s="218"/>
      <c r="U52" s="209"/>
      <c r="V52" s="218"/>
      <c r="W52" s="209">
        <v>1</v>
      </c>
      <c r="X52" s="218">
        <f>(W52*E52)</f>
        <v>0</v>
      </c>
      <c r="Y52" s="209"/>
      <c r="Z52" s="218"/>
      <c r="AA52" s="209"/>
      <c r="AB52" s="218"/>
      <c r="AC52" s="209"/>
      <c r="AD52" s="218"/>
    </row>
    <row r="53" spans="1:30" s="89" customFormat="1" ht="18.75" customHeight="1">
      <c r="A53" s="284"/>
      <c r="B53" s="285"/>
      <c r="C53" s="199" t="s">
        <v>428</v>
      </c>
      <c r="D53" s="96" t="str">
        <f>Planilha_Orçamentária!D131</f>
        <v>PINTURAS E COMPLEMENTOS</v>
      </c>
      <c r="E53" s="94">
        <f>SUM(Planilha_Orçamentária!I132:'Planilha_Orçamentária'!I133)</f>
        <v>0</v>
      </c>
      <c r="F53" s="224" t="e">
        <f>E53/E81</f>
        <v>#DIV/0!</v>
      </c>
      <c r="G53" s="209"/>
      <c r="H53" s="218"/>
      <c r="I53" s="209"/>
      <c r="J53" s="218"/>
      <c r="K53" s="209"/>
      <c r="L53" s="218"/>
      <c r="M53" s="209"/>
      <c r="N53" s="218"/>
      <c r="O53" s="209"/>
      <c r="P53" s="218"/>
      <c r="Q53" s="209"/>
      <c r="R53" s="218"/>
      <c r="S53" s="209"/>
      <c r="T53" s="218"/>
      <c r="U53" s="209"/>
      <c r="V53" s="218"/>
      <c r="W53" s="209"/>
      <c r="X53" s="218"/>
      <c r="Y53" s="209"/>
      <c r="Z53" s="218"/>
      <c r="AA53" s="209">
        <v>1</v>
      </c>
      <c r="AB53" s="218">
        <f>(AA53*E53)</f>
        <v>0</v>
      </c>
      <c r="AC53" s="209"/>
      <c r="AD53" s="218"/>
    </row>
    <row r="54" spans="1:30" s="89" customFormat="1" ht="27.75" customHeight="1">
      <c r="A54" s="275" t="s">
        <v>288</v>
      </c>
      <c r="B54" s="276"/>
      <c r="C54" s="277"/>
      <c r="D54" s="203" t="str">
        <f>Planilha_Orçamentária!D137</f>
        <v>REFORMA DO PARQUE LINEAR - ÁREA 2</v>
      </c>
      <c r="E54" s="204">
        <f>E55+E57+E61+E65+E69</f>
        <v>0</v>
      </c>
      <c r="F54" s="223" t="e">
        <f>E54/E81</f>
        <v>#DIV/0!</v>
      </c>
      <c r="G54" s="273"/>
      <c r="H54" s="274"/>
      <c r="I54" s="273"/>
      <c r="J54" s="274"/>
      <c r="K54" s="273"/>
      <c r="L54" s="274"/>
      <c r="M54" s="273"/>
      <c r="N54" s="274"/>
      <c r="O54" s="273"/>
      <c r="P54" s="274"/>
      <c r="Q54" s="273"/>
      <c r="R54" s="274"/>
      <c r="S54" s="273"/>
      <c r="T54" s="274"/>
      <c r="U54" s="210"/>
      <c r="V54" s="217"/>
      <c r="W54" s="273"/>
      <c r="X54" s="274"/>
      <c r="Y54" s="273"/>
      <c r="Z54" s="274"/>
      <c r="AA54" s="273"/>
      <c r="AB54" s="274"/>
      <c r="AC54" s="273"/>
      <c r="AD54" s="274"/>
    </row>
    <row r="55" spans="1:30" s="89" customFormat="1" ht="22.5" customHeight="1">
      <c r="A55" s="225"/>
      <c r="B55" s="278" t="s">
        <v>289</v>
      </c>
      <c r="C55" s="279"/>
      <c r="D55" s="205" t="str">
        <f>Planilha_Orçamentária!D138</f>
        <v>ADEQUAÇÕES DE DRENAGEM</v>
      </c>
      <c r="E55" s="200">
        <f>SUM(E56)</f>
        <v>0</v>
      </c>
      <c r="F55" s="226" t="e">
        <f>E55/E81</f>
        <v>#DIV/0!</v>
      </c>
      <c r="G55" s="271"/>
      <c r="H55" s="272"/>
      <c r="I55" s="271"/>
      <c r="J55" s="272"/>
      <c r="K55" s="271"/>
      <c r="L55" s="272"/>
      <c r="M55" s="271"/>
      <c r="N55" s="272"/>
      <c r="O55" s="271"/>
      <c r="P55" s="272"/>
      <c r="Q55" s="271"/>
      <c r="R55" s="272"/>
      <c r="S55" s="271"/>
      <c r="T55" s="272"/>
      <c r="U55" s="271"/>
      <c r="V55" s="272"/>
      <c r="W55" s="271"/>
      <c r="X55" s="272"/>
      <c r="Y55" s="271"/>
      <c r="Z55" s="272"/>
      <c r="AA55" s="271"/>
      <c r="AB55" s="272"/>
      <c r="AC55" s="271"/>
      <c r="AD55" s="272"/>
    </row>
    <row r="56" spans="1:30" s="89" customFormat="1" ht="18.75" customHeight="1">
      <c r="A56" s="261"/>
      <c r="B56" s="262"/>
      <c r="C56" s="199" t="s">
        <v>295</v>
      </c>
      <c r="D56" s="96" t="str">
        <f>Planilha_Orçamentária!D138</f>
        <v>ADEQUAÇÕES DE DRENAGEM</v>
      </c>
      <c r="E56" s="94">
        <f>SUM(Planilha_Orçamentária!I139:'Planilha_Orçamentária'!I143)</f>
        <v>0</v>
      </c>
      <c r="F56" s="224" t="e">
        <f>E56/E81</f>
        <v>#DIV/0!</v>
      </c>
      <c r="G56" s="209"/>
      <c r="H56" s="218"/>
      <c r="I56" s="209">
        <v>1</v>
      </c>
      <c r="J56" s="218">
        <f>(I56*E56)</f>
        <v>0</v>
      </c>
      <c r="K56" s="209"/>
      <c r="L56" s="218"/>
      <c r="M56" s="209"/>
      <c r="N56" s="218"/>
      <c r="O56" s="209"/>
      <c r="P56" s="218"/>
      <c r="Q56" s="209"/>
      <c r="R56" s="218"/>
      <c r="S56" s="209"/>
      <c r="T56" s="218"/>
      <c r="U56" s="209"/>
      <c r="V56" s="218"/>
      <c r="W56" s="209"/>
      <c r="X56" s="218"/>
      <c r="Y56" s="209"/>
      <c r="Z56" s="218"/>
      <c r="AA56" s="209"/>
      <c r="AB56" s="218"/>
      <c r="AC56" s="209"/>
      <c r="AD56" s="218"/>
    </row>
    <row r="57" spans="1:30" s="89" customFormat="1" ht="22.5" customHeight="1">
      <c r="A57" s="225"/>
      <c r="B57" s="278" t="s">
        <v>290</v>
      </c>
      <c r="C57" s="279"/>
      <c r="D57" s="205" t="str">
        <f>Planilha_Orçamentária!D145</f>
        <v>PASSEIOS</v>
      </c>
      <c r="E57" s="200">
        <f>SUM(E58:E60)</f>
        <v>0</v>
      </c>
      <c r="F57" s="226" t="e">
        <f>E57/E81</f>
        <v>#DIV/0!</v>
      </c>
      <c r="G57" s="271"/>
      <c r="H57" s="272"/>
      <c r="I57" s="271"/>
      <c r="J57" s="272"/>
      <c r="K57" s="271"/>
      <c r="L57" s="272"/>
      <c r="M57" s="271"/>
      <c r="N57" s="272"/>
      <c r="O57" s="271"/>
      <c r="P57" s="272"/>
      <c r="Q57" s="271"/>
      <c r="R57" s="272"/>
      <c r="S57" s="271"/>
      <c r="T57" s="272"/>
      <c r="U57" s="271"/>
      <c r="V57" s="272"/>
      <c r="W57" s="271"/>
      <c r="X57" s="272"/>
      <c r="Y57" s="271"/>
      <c r="Z57" s="272"/>
      <c r="AA57" s="271"/>
      <c r="AB57" s="272"/>
      <c r="AC57" s="271"/>
      <c r="AD57" s="272"/>
    </row>
    <row r="58" spans="1:30" s="89" customFormat="1" ht="18.75" customHeight="1">
      <c r="A58" s="261"/>
      <c r="B58" s="262"/>
      <c r="C58" s="199" t="s">
        <v>300</v>
      </c>
      <c r="D58" s="96" t="str">
        <f>Planilha_Orçamentária!D146</f>
        <v>SERVIÇOS PRELIMINARES</v>
      </c>
      <c r="E58" s="94">
        <f>SUM(Planilha_Orçamentária!I147:'Planilha_Orçamentária'!I150)</f>
        <v>0</v>
      </c>
      <c r="F58" s="224" t="e">
        <f>E58/E81</f>
        <v>#DIV/0!</v>
      </c>
      <c r="G58" s="209"/>
      <c r="H58" s="218"/>
      <c r="I58" s="209">
        <v>1</v>
      </c>
      <c r="J58" s="218">
        <f>(I58*E58)</f>
        <v>0</v>
      </c>
      <c r="K58" s="209"/>
      <c r="L58" s="218"/>
      <c r="M58" s="209"/>
      <c r="N58" s="218"/>
      <c r="O58" s="209"/>
      <c r="P58" s="218"/>
      <c r="Q58" s="209"/>
      <c r="R58" s="218"/>
      <c r="S58" s="209"/>
      <c r="T58" s="218"/>
      <c r="U58" s="209"/>
      <c r="V58" s="218"/>
      <c r="W58" s="209"/>
      <c r="X58" s="218"/>
      <c r="Y58" s="209"/>
      <c r="Z58" s="218"/>
      <c r="AA58" s="209"/>
      <c r="AB58" s="218"/>
      <c r="AC58" s="209"/>
      <c r="AD58" s="218"/>
    </row>
    <row r="59" spans="1:30" s="89" customFormat="1" ht="18.75" customHeight="1">
      <c r="A59" s="261"/>
      <c r="B59" s="262"/>
      <c r="C59" s="199" t="s">
        <v>301</v>
      </c>
      <c r="D59" s="96" t="str">
        <f>Planilha_Orçamentária!D151</f>
        <v>PISO CALÇADAS</v>
      </c>
      <c r="E59" s="94">
        <f>SUM(Planilha_Orçamentária!I152:'Planilha_Orçamentária'!I154)</f>
        <v>0</v>
      </c>
      <c r="F59" s="224" t="e">
        <f>E59/E81</f>
        <v>#DIV/0!</v>
      </c>
      <c r="G59" s="209"/>
      <c r="H59" s="218"/>
      <c r="I59" s="209"/>
      <c r="J59" s="218"/>
      <c r="K59" s="209">
        <v>1</v>
      </c>
      <c r="L59" s="218">
        <f>(K59*E59)</f>
        <v>0</v>
      </c>
      <c r="M59" s="209"/>
      <c r="N59" s="218"/>
      <c r="O59" s="209"/>
      <c r="P59" s="218"/>
      <c r="Q59" s="209"/>
      <c r="R59" s="218"/>
      <c r="S59" s="209"/>
      <c r="T59" s="218"/>
      <c r="U59" s="209"/>
      <c r="V59" s="218"/>
      <c r="W59" s="209"/>
      <c r="X59" s="218"/>
      <c r="Y59" s="209"/>
      <c r="Z59" s="218"/>
      <c r="AA59" s="209"/>
      <c r="AB59" s="218"/>
      <c r="AC59" s="209"/>
      <c r="AD59" s="218"/>
    </row>
    <row r="60" spans="1:30" s="89" customFormat="1" ht="18.75" customHeight="1">
      <c r="A60" s="261"/>
      <c r="B60" s="262"/>
      <c r="C60" s="199" t="s">
        <v>302</v>
      </c>
      <c r="D60" s="96" t="str">
        <f>Planilha_Orçamentária!D155</f>
        <v>ACABAMENTOS</v>
      </c>
      <c r="E60" s="94">
        <f>SUM(Planilha_Orçamentária!I156:'Planilha_Orçamentária'!I157)</f>
        <v>0</v>
      </c>
      <c r="F60" s="224" t="e">
        <f>E60/E81</f>
        <v>#DIV/0!</v>
      </c>
      <c r="G60" s="209"/>
      <c r="H60" s="218"/>
      <c r="I60" s="209"/>
      <c r="J60" s="218"/>
      <c r="K60" s="209"/>
      <c r="L60" s="218"/>
      <c r="M60" s="209"/>
      <c r="N60" s="218"/>
      <c r="O60" s="209"/>
      <c r="P60" s="218"/>
      <c r="Q60" s="209"/>
      <c r="R60" s="218"/>
      <c r="S60" s="209"/>
      <c r="T60" s="218"/>
      <c r="U60" s="209"/>
      <c r="V60" s="218"/>
      <c r="W60" s="209"/>
      <c r="X60" s="218"/>
      <c r="Y60" s="209"/>
      <c r="Z60" s="218"/>
      <c r="AA60" s="209">
        <v>1</v>
      </c>
      <c r="AB60" s="218">
        <f>(AA60*E60)</f>
        <v>0</v>
      </c>
      <c r="AC60" s="209"/>
      <c r="AD60" s="218"/>
    </row>
    <row r="61" spans="1:30" s="89" customFormat="1" ht="22.5" customHeight="1">
      <c r="A61" s="225"/>
      <c r="B61" s="278" t="s">
        <v>291</v>
      </c>
      <c r="C61" s="279"/>
      <c r="D61" s="205" t="str">
        <f>Planilha_Orçamentária!D159</f>
        <v>RAMPAS (REBAIXOS)</v>
      </c>
      <c r="E61" s="200">
        <f>SUM(E62:E64)</f>
        <v>0</v>
      </c>
      <c r="F61" s="226" t="e">
        <f>E61/E81</f>
        <v>#DIV/0!</v>
      </c>
      <c r="G61" s="271"/>
      <c r="H61" s="272"/>
      <c r="I61" s="271"/>
      <c r="J61" s="272"/>
      <c r="K61" s="271"/>
      <c r="L61" s="272"/>
      <c r="M61" s="271"/>
      <c r="N61" s="272"/>
      <c r="O61" s="271"/>
      <c r="P61" s="272"/>
      <c r="Q61" s="271"/>
      <c r="R61" s="272"/>
      <c r="S61" s="271"/>
      <c r="T61" s="272"/>
      <c r="U61" s="271"/>
      <c r="V61" s="272"/>
      <c r="W61" s="271"/>
      <c r="X61" s="272"/>
      <c r="Y61" s="271"/>
      <c r="Z61" s="272"/>
      <c r="AA61" s="271"/>
      <c r="AB61" s="272"/>
      <c r="AC61" s="271"/>
      <c r="AD61" s="272"/>
    </row>
    <row r="62" spans="1:30" s="89" customFormat="1" ht="18.75" customHeight="1">
      <c r="A62" s="261"/>
      <c r="B62" s="262"/>
      <c r="C62" s="199" t="s">
        <v>308</v>
      </c>
      <c r="D62" s="96" t="str">
        <f>Planilha_Orçamentária!D160</f>
        <v>RAMPAS</v>
      </c>
      <c r="E62" s="94">
        <f>SUM(Planilha_Orçamentária!I161:'Planilha_Orçamentária'!I163)</f>
        <v>0</v>
      </c>
      <c r="F62" s="224" t="e">
        <f>E62/E81</f>
        <v>#DIV/0!</v>
      </c>
      <c r="G62" s="209"/>
      <c r="H62" s="218"/>
      <c r="I62" s="209"/>
      <c r="J62" s="218"/>
      <c r="K62" s="209">
        <v>1</v>
      </c>
      <c r="L62" s="218">
        <f>(K62*E62)</f>
        <v>0</v>
      </c>
      <c r="M62" s="209"/>
      <c r="N62" s="218"/>
      <c r="O62" s="209"/>
      <c r="P62" s="218"/>
      <c r="Q62" s="209"/>
      <c r="R62" s="218"/>
      <c r="S62" s="209"/>
      <c r="T62" s="218"/>
      <c r="U62" s="209"/>
      <c r="V62" s="218"/>
      <c r="W62" s="209"/>
      <c r="X62" s="218"/>
      <c r="Y62" s="209"/>
      <c r="Z62" s="218"/>
      <c r="AA62" s="209"/>
      <c r="AB62" s="218"/>
      <c r="AC62" s="209"/>
      <c r="AD62" s="218"/>
    </row>
    <row r="63" spans="1:30" s="89" customFormat="1" ht="18.75" customHeight="1">
      <c r="A63" s="261"/>
      <c r="B63" s="262"/>
      <c r="C63" s="199" t="s">
        <v>309</v>
      </c>
      <c r="D63" s="96" t="str">
        <f>Planilha_Orçamentária!D164</f>
        <v>ACABAMENTOS</v>
      </c>
      <c r="E63" s="94">
        <f>SUM(Planilha_Orçamentária!I165:'Planilha_Orçamentária'!I165)</f>
        <v>0</v>
      </c>
      <c r="F63" s="224" t="e">
        <f>E63/E81</f>
        <v>#DIV/0!</v>
      </c>
      <c r="G63" s="209"/>
      <c r="H63" s="218"/>
      <c r="I63" s="209"/>
      <c r="J63" s="218"/>
      <c r="K63" s="209"/>
      <c r="L63" s="218"/>
      <c r="M63" s="209"/>
      <c r="N63" s="218"/>
      <c r="O63" s="209"/>
      <c r="P63" s="218"/>
      <c r="Q63" s="209"/>
      <c r="R63" s="218"/>
      <c r="S63" s="209"/>
      <c r="T63" s="218"/>
      <c r="U63" s="209"/>
      <c r="V63" s="218"/>
      <c r="W63" s="209"/>
      <c r="X63" s="218"/>
      <c r="Y63" s="209"/>
      <c r="Z63" s="218"/>
      <c r="AA63" s="209">
        <v>1</v>
      </c>
      <c r="AB63" s="218">
        <f t="shared" ref="AB63" si="7">(AA63*E63)</f>
        <v>0</v>
      </c>
      <c r="AC63" s="209"/>
      <c r="AD63" s="218"/>
    </row>
    <row r="64" spans="1:30" s="89" customFormat="1" ht="18.75" customHeight="1">
      <c r="A64" s="261"/>
      <c r="B64" s="262"/>
      <c r="C64" s="199" t="s">
        <v>310</v>
      </c>
      <c r="D64" s="96" t="str">
        <f>Planilha_Orçamentária!D166</f>
        <v>SINALIZAÇÕES HORIZONTAIS</v>
      </c>
      <c r="E64" s="94">
        <f>SUM(Planilha_Orçamentária!I167:'Planilha_Orçamentária'!I168)</f>
        <v>0</v>
      </c>
      <c r="F64" s="224" t="e">
        <f>E64/E81</f>
        <v>#DIV/0!</v>
      </c>
      <c r="G64" s="209"/>
      <c r="H64" s="218"/>
      <c r="I64" s="209"/>
      <c r="J64" s="218"/>
      <c r="K64" s="209"/>
      <c r="L64" s="218"/>
      <c r="M64" s="209"/>
      <c r="N64" s="218"/>
      <c r="O64" s="209"/>
      <c r="P64" s="218"/>
      <c r="Q64" s="209"/>
      <c r="R64" s="218"/>
      <c r="S64" s="209"/>
      <c r="T64" s="218"/>
      <c r="U64" s="209"/>
      <c r="V64" s="218"/>
      <c r="W64" s="209"/>
      <c r="X64" s="218"/>
      <c r="Y64" s="209">
        <v>1</v>
      </c>
      <c r="Z64" s="218">
        <f t="shared" ref="Z64" si="8">(Y64*E64)</f>
        <v>0</v>
      </c>
      <c r="AA64" s="209"/>
      <c r="AB64" s="218"/>
      <c r="AC64" s="209"/>
      <c r="AD64" s="218"/>
    </row>
    <row r="65" spans="1:30" s="89" customFormat="1" ht="22.5" customHeight="1">
      <c r="A65" s="225"/>
      <c r="B65" s="278" t="s">
        <v>292</v>
      </c>
      <c r="C65" s="279"/>
      <c r="D65" s="205" t="str">
        <f>Planilha_Orçamentária!D170</f>
        <v>CICLOFAIXAS</v>
      </c>
      <c r="E65" s="200">
        <f>SUM(E66:E68)</f>
        <v>0</v>
      </c>
      <c r="F65" s="226" t="e">
        <f>E65/E81</f>
        <v>#DIV/0!</v>
      </c>
      <c r="G65" s="271"/>
      <c r="H65" s="272"/>
      <c r="I65" s="271"/>
      <c r="J65" s="272"/>
      <c r="K65" s="271"/>
      <c r="L65" s="272"/>
      <c r="M65" s="271"/>
      <c r="N65" s="272"/>
      <c r="O65" s="271"/>
      <c r="P65" s="272"/>
      <c r="Q65" s="271"/>
      <c r="R65" s="272"/>
      <c r="S65" s="271"/>
      <c r="T65" s="272"/>
      <c r="U65" s="271"/>
      <c r="V65" s="272"/>
      <c r="W65" s="271"/>
      <c r="X65" s="272"/>
      <c r="Y65" s="271"/>
      <c r="Z65" s="272"/>
      <c r="AA65" s="271"/>
      <c r="AB65" s="272"/>
      <c r="AC65" s="271"/>
      <c r="AD65" s="272"/>
    </row>
    <row r="66" spans="1:30" s="89" customFormat="1" ht="25.5" customHeight="1">
      <c r="A66" s="261"/>
      <c r="B66" s="262"/>
      <c r="C66" s="199" t="s">
        <v>314</v>
      </c>
      <c r="D66" s="96" t="str">
        <f>Planilha_Orçamentária!D171</f>
        <v>TRECHO 1 (RUA NELSON VILELA - TRECHO DE LAJOTA)</v>
      </c>
      <c r="E66" s="94">
        <f>SUM(Planilha_Orçamentária!I172:'Planilha_Orçamentária'!I178)</f>
        <v>0</v>
      </c>
      <c r="F66" s="224" t="e">
        <f>E66/E81</f>
        <v>#DIV/0!</v>
      </c>
      <c r="G66" s="209"/>
      <c r="H66" s="218"/>
      <c r="I66" s="209"/>
      <c r="J66" s="218"/>
      <c r="K66" s="209"/>
      <c r="L66" s="218"/>
      <c r="M66" s="209"/>
      <c r="N66" s="218"/>
      <c r="O66" s="209"/>
      <c r="P66" s="218"/>
      <c r="Q66" s="209"/>
      <c r="R66" s="218"/>
      <c r="S66" s="209">
        <v>1</v>
      </c>
      <c r="T66" s="218">
        <f>(S66*E66)</f>
        <v>0</v>
      </c>
      <c r="U66" s="209"/>
      <c r="V66" s="218"/>
      <c r="W66" s="209"/>
      <c r="X66" s="218"/>
      <c r="Y66" s="209"/>
      <c r="Z66" s="218"/>
      <c r="AA66" s="209"/>
      <c r="AB66" s="218"/>
      <c r="AC66" s="209"/>
      <c r="AD66" s="218"/>
    </row>
    <row r="67" spans="1:30" s="89" customFormat="1" ht="25.5" customHeight="1">
      <c r="A67" s="261"/>
      <c r="B67" s="262"/>
      <c r="C67" s="199" t="s">
        <v>315</v>
      </c>
      <c r="D67" s="96" t="str">
        <f>Planilha_Orçamentária!D179</f>
        <v>TRECHO 2 (RUA LEONARDO FORCINETTI)</v>
      </c>
      <c r="E67" s="94">
        <f>SUM(Planilha_Orçamentária!I180:'Planilha_Orçamentária'!I188)</f>
        <v>0</v>
      </c>
      <c r="F67" s="224" t="e">
        <f>E67/E81</f>
        <v>#DIV/0!</v>
      </c>
      <c r="G67" s="209"/>
      <c r="H67" s="218"/>
      <c r="I67" s="209"/>
      <c r="J67" s="218"/>
      <c r="K67" s="209"/>
      <c r="L67" s="218"/>
      <c r="M67" s="209"/>
      <c r="N67" s="218"/>
      <c r="O67" s="209"/>
      <c r="P67" s="218"/>
      <c r="Q67" s="209"/>
      <c r="R67" s="218"/>
      <c r="S67" s="209"/>
      <c r="T67" s="218"/>
      <c r="U67" s="209">
        <v>1</v>
      </c>
      <c r="V67" s="218">
        <f>(U67*E67)</f>
        <v>0</v>
      </c>
      <c r="W67" s="209"/>
      <c r="X67" s="218"/>
      <c r="Y67" s="209"/>
      <c r="Z67" s="218"/>
      <c r="AA67" s="209"/>
      <c r="AB67" s="218"/>
      <c r="AC67" s="209"/>
      <c r="AD67" s="218"/>
    </row>
    <row r="68" spans="1:30" s="89" customFormat="1" ht="18.75" customHeight="1">
      <c r="A68" s="261"/>
      <c r="B68" s="262"/>
      <c r="C68" s="199" t="s">
        <v>316</v>
      </c>
      <c r="D68" s="96" t="str">
        <f>Planilha_Orçamentária!D189</f>
        <v>SINALIZAÇÕES (TRECHO TOTAL)</v>
      </c>
      <c r="E68" s="94">
        <f>SUM(Planilha_Orçamentária!I190:'Planilha_Orçamentária'!I192)</f>
        <v>0</v>
      </c>
      <c r="F68" s="224" t="e">
        <f>E68/E81</f>
        <v>#DIV/0!</v>
      </c>
      <c r="G68" s="209"/>
      <c r="H68" s="218"/>
      <c r="I68" s="209"/>
      <c r="J68" s="218"/>
      <c r="K68" s="209"/>
      <c r="L68" s="218"/>
      <c r="M68" s="209"/>
      <c r="N68" s="218"/>
      <c r="O68" s="209"/>
      <c r="P68" s="218"/>
      <c r="Q68" s="209"/>
      <c r="R68" s="218"/>
      <c r="S68" s="209"/>
      <c r="T68" s="218"/>
      <c r="U68" s="209"/>
      <c r="V68" s="218"/>
      <c r="W68" s="209"/>
      <c r="X68" s="218"/>
      <c r="Y68" s="209"/>
      <c r="Z68" s="218"/>
      <c r="AA68" s="209"/>
      <c r="AB68" s="218"/>
      <c r="AC68" s="209">
        <v>1</v>
      </c>
      <c r="AD68" s="218">
        <f>(AC68*E68)</f>
        <v>0</v>
      </c>
    </row>
    <row r="69" spans="1:30" s="89" customFormat="1" ht="22.5" customHeight="1">
      <c r="A69" s="225"/>
      <c r="B69" s="278" t="s">
        <v>293</v>
      </c>
      <c r="C69" s="279"/>
      <c r="D69" s="205" t="str">
        <f>Planilha_Orçamentária!D194</f>
        <v>PAISAGISMO E EQUIPAMENTOS</v>
      </c>
      <c r="E69" s="200">
        <f>SUM(E70:E71)</f>
        <v>0</v>
      </c>
      <c r="F69" s="226" t="e">
        <f>E69/E81</f>
        <v>#DIV/0!</v>
      </c>
      <c r="G69" s="271"/>
      <c r="H69" s="272"/>
      <c r="I69" s="271"/>
      <c r="J69" s="272"/>
      <c r="K69" s="271"/>
      <c r="L69" s="272"/>
      <c r="M69" s="271"/>
      <c r="N69" s="272"/>
      <c r="O69" s="271"/>
      <c r="P69" s="272"/>
      <c r="Q69" s="271"/>
      <c r="R69" s="272"/>
      <c r="S69" s="271"/>
      <c r="T69" s="272"/>
      <c r="U69" s="271"/>
      <c r="V69" s="272"/>
      <c r="W69" s="271"/>
      <c r="X69" s="272"/>
      <c r="Y69" s="271"/>
      <c r="Z69" s="272"/>
      <c r="AA69" s="271"/>
      <c r="AB69" s="272"/>
      <c r="AC69" s="271"/>
      <c r="AD69" s="272"/>
    </row>
    <row r="70" spans="1:30" s="89" customFormat="1" ht="18.75" customHeight="1">
      <c r="A70" s="261"/>
      <c r="B70" s="262"/>
      <c r="C70" s="199" t="s">
        <v>334</v>
      </c>
      <c r="D70" s="96" t="str">
        <f>Planilha_Orçamentária!D195</f>
        <v>VEGETAÇÃO</v>
      </c>
      <c r="E70" s="94">
        <f>SUM(Planilha_Orçamentária!I196:'Planilha_Orçamentária'!I197)</f>
        <v>0</v>
      </c>
      <c r="F70" s="224" t="e">
        <f>E70/E81</f>
        <v>#DIV/0!</v>
      </c>
      <c r="G70" s="209"/>
      <c r="H70" s="218"/>
      <c r="I70" s="209"/>
      <c r="J70" s="218"/>
      <c r="K70" s="209"/>
      <c r="L70" s="218"/>
      <c r="M70" s="209"/>
      <c r="N70" s="218"/>
      <c r="O70" s="209"/>
      <c r="P70" s="218"/>
      <c r="Q70" s="209"/>
      <c r="R70" s="218"/>
      <c r="S70" s="209"/>
      <c r="T70" s="218"/>
      <c r="U70" s="209"/>
      <c r="V70" s="218"/>
      <c r="W70" s="209"/>
      <c r="X70" s="218"/>
      <c r="Y70" s="209">
        <v>1</v>
      </c>
      <c r="Z70" s="218">
        <f t="shared" ref="Z70" si="9">(Y70*E70)</f>
        <v>0</v>
      </c>
      <c r="AA70" s="209"/>
      <c r="AB70" s="218"/>
      <c r="AC70" s="209"/>
      <c r="AD70" s="218"/>
    </row>
    <row r="71" spans="1:30" s="89" customFormat="1" ht="18.75" customHeight="1">
      <c r="A71" s="261"/>
      <c r="B71" s="262"/>
      <c r="C71" s="199" t="s">
        <v>335</v>
      </c>
      <c r="D71" s="96" t="str">
        <f>Planilha_Orçamentária!D198</f>
        <v>MOBILIÁRIO</v>
      </c>
      <c r="E71" s="94">
        <f>SUM(Planilha_Orçamentária!I199:'Planilha_Orçamentária'!I202)</f>
        <v>0</v>
      </c>
      <c r="F71" s="224" t="e">
        <f>E71/E81</f>
        <v>#DIV/0!</v>
      </c>
      <c r="G71" s="209"/>
      <c r="H71" s="218"/>
      <c r="I71" s="209"/>
      <c r="J71" s="218"/>
      <c r="K71" s="209"/>
      <c r="L71" s="218"/>
      <c r="M71" s="209"/>
      <c r="N71" s="218"/>
      <c r="O71" s="209"/>
      <c r="P71" s="218"/>
      <c r="Q71" s="209"/>
      <c r="R71" s="218"/>
      <c r="S71" s="209"/>
      <c r="T71" s="218"/>
      <c r="U71" s="209"/>
      <c r="V71" s="218"/>
      <c r="W71" s="209"/>
      <c r="X71" s="218"/>
      <c r="Y71" s="209"/>
      <c r="Z71" s="218"/>
      <c r="AA71" s="209"/>
      <c r="AB71" s="218"/>
      <c r="AC71" s="209">
        <v>1</v>
      </c>
      <c r="AD71" s="218">
        <f>(AC71*E71)</f>
        <v>0</v>
      </c>
    </row>
    <row r="72" spans="1:30" s="89" customFormat="1" ht="27.75" customHeight="1">
      <c r="A72" s="275" t="s">
        <v>21</v>
      </c>
      <c r="B72" s="276"/>
      <c r="C72" s="277"/>
      <c r="D72" s="203" t="str">
        <f>Planilha_Orçamentária!D206</f>
        <v>ILUMINAÇÃO</v>
      </c>
      <c r="E72" s="204">
        <f>SUM(E73:E80)</f>
        <v>0</v>
      </c>
      <c r="F72" s="223" t="e">
        <f>E72/E81</f>
        <v>#DIV/0!</v>
      </c>
      <c r="G72" s="273"/>
      <c r="H72" s="274"/>
      <c r="I72" s="273"/>
      <c r="J72" s="274"/>
      <c r="K72" s="273"/>
      <c r="L72" s="274"/>
      <c r="M72" s="273"/>
      <c r="N72" s="274"/>
      <c r="O72" s="273"/>
      <c r="P72" s="274"/>
      <c r="Q72" s="273"/>
      <c r="R72" s="274"/>
      <c r="S72" s="273"/>
      <c r="T72" s="274"/>
      <c r="U72" s="210"/>
      <c r="V72" s="217"/>
      <c r="W72" s="273"/>
      <c r="X72" s="274"/>
      <c r="Y72" s="273"/>
      <c r="Z72" s="274"/>
      <c r="AA72" s="273"/>
      <c r="AB72" s="274"/>
      <c r="AC72" s="273"/>
      <c r="AD72" s="274"/>
    </row>
    <row r="73" spans="1:30" s="89" customFormat="1" ht="29.25" customHeight="1">
      <c r="A73" s="261"/>
      <c r="B73" s="262"/>
      <c r="C73" s="199" t="s">
        <v>374</v>
      </c>
      <c r="D73" s="96" t="str">
        <f>Planilha_Orçamentária!D207</f>
        <v>PADRÃO DE ENTRADA DE ENERGIA</v>
      </c>
      <c r="E73" s="94">
        <f>SUM(Planilha_Orçamentária!I208:'Planilha_Orçamentária'!I209)</f>
        <v>0</v>
      </c>
      <c r="F73" s="224" t="e">
        <f>E73/E81</f>
        <v>#DIV/0!</v>
      </c>
      <c r="G73" s="209"/>
      <c r="H73" s="218"/>
      <c r="I73" s="209"/>
      <c r="J73" s="218"/>
      <c r="K73" s="209">
        <v>1</v>
      </c>
      <c r="L73" s="218">
        <f>(K73*E73)</f>
        <v>0</v>
      </c>
      <c r="M73" s="209"/>
      <c r="N73" s="218"/>
      <c r="O73" s="209"/>
      <c r="P73" s="218"/>
      <c r="Q73" s="209"/>
      <c r="R73" s="218"/>
      <c r="S73" s="209"/>
      <c r="T73" s="218"/>
      <c r="U73" s="209"/>
      <c r="V73" s="218"/>
      <c r="W73" s="209"/>
      <c r="X73" s="218"/>
      <c r="Y73" s="209"/>
      <c r="Z73" s="218"/>
      <c r="AA73" s="209"/>
      <c r="AB73" s="218"/>
      <c r="AC73" s="209"/>
      <c r="AD73" s="218"/>
    </row>
    <row r="74" spans="1:30" s="89" customFormat="1" ht="17.25" customHeight="1">
      <c r="A74" s="261"/>
      <c r="B74" s="262"/>
      <c r="C74" s="199" t="s">
        <v>375</v>
      </c>
      <c r="D74" s="96" t="str">
        <f>Planilha_Orçamentária!D210</f>
        <v>DIJUNTORES E ATERRAMENTO</v>
      </c>
      <c r="E74" s="94">
        <f>SUM(Planilha_Orçamentária!I211:'Planilha_Orçamentária'!I215)</f>
        <v>0</v>
      </c>
      <c r="F74" s="224" t="e">
        <f>E74/E81</f>
        <v>#DIV/0!</v>
      </c>
      <c r="G74" s="209"/>
      <c r="H74" s="218"/>
      <c r="I74" s="209"/>
      <c r="J74" s="218"/>
      <c r="K74" s="209"/>
      <c r="L74" s="218"/>
      <c r="M74" s="209"/>
      <c r="N74" s="218"/>
      <c r="O74" s="209"/>
      <c r="P74" s="218"/>
      <c r="Q74" s="209"/>
      <c r="R74" s="218"/>
      <c r="S74" s="209"/>
      <c r="T74" s="218"/>
      <c r="U74" s="209">
        <v>1</v>
      </c>
      <c r="V74" s="218">
        <f>(U74*E74)</f>
        <v>0</v>
      </c>
      <c r="W74" s="209"/>
      <c r="X74" s="218"/>
      <c r="Y74" s="209"/>
      <c r="Z74" s="218"/>
      <c r="AA74" s="209"/>
      <c r="AB74" s="218"/>
      <c r="AC74" s="209"/>
      <c r="AD74" s="218"/>
    </row>
    <row r="75" spans="1:30" s="89" customFormat="1" ht="17.25" customHeight="1">
      <c r="A75" s="261"/>
      <c r="B75" s="262"/>
      <c r="C75" s="199" t="s">
        <v>376</v>
      </c>
      <c r="D75" s="96" t="str">
        <f>Planilha_Orçamentária!D216</f>
        <v>BASE PARA POSTES</v>
      </c>
      <c r="E75" s="94">
        <f>SUM(Planilha_Orçamentária!I217:'Planilha_Orçamentária'!I219)</f>
        <v>0</v>
      </c>
      <c r="F75" s="224" t="e">
        <f>E75/E81</f>
        <v>#DIV/0!</v>
      </c>
      <c r="G75" s="209"/>
      <c r="H75" s="218"/>
      <c r="I75" s="209"/>
      <c r="J75" s="218"/>
      <c r="K75" s="209"/>
      <c r="L75" s="218"/>
      <c r="M75" s="209">
        <v>1</v>
      </c>
      <c r="N75" s="218">
        <f>(M75*E75)</f>
        <v>0</v>
      </c>
      <c r="O75" s="209"/>
      <c r="P75" s="218"/>
      <c r="Q75" s="209"/>
      <c r="R75" s="218"/>
      <c r="S75" s="209"/>
      <c r="T75" s="218"/>
      <c r="U75" s="209"/>
      <c r="V75" s="218"/>
      <c r="W75" s="209"/>
      <c r="X75" s="218"/>
      <c r="Y75" s="209"/>
      <c r="Z75" s="218"/>
      <c r="AA75" s="209"/>
      <c r="AB75" s="218"/>
      <c r="AC75" s="209"/>
      <c r="AD75" s="218"/>
    </row>
    <row r="76" spans="1:30" s="89" customFormat="1" ht="17.25" customHeight="1">
      <c r="A76" s="261"/>
      <c r="B76" s="262"/>
      <c r="C76" s="199" t="s">
        <v>377</v>
      </c>
      <c r="D76" s="96" t="str">
        <f>Planilha_Orçamentária!D220</f>
        <v>POSTEAMENTO</v>
      </c>
      <c r="E76" s="94">
        <f>SUM(Planilha_Orçamentária!I221:'Planilha_Orçamentária'!I224)</f>
        <v>0</v>
      </c>
      <c r="F76" s="224" t="e">
        <f>E76/E81</f>
        <v>#DIV/0!</v>
      </c>
      <c r="G76" s="209"/>
      <c r="H76" s="218"/>
      <c r="I76" s="209"/>
      <c r="J76" s="218"/>
      <c r="K76" s="209"/>
      <c r="L76" s="218"/>
      <c r="M76" s="209"/>
      <c r="N76" s="218"/>
      <c r="O76" s="209">
        <v>0.75</v>
      </c>
      <c r="P76" s="218">
        <f>(O76*E76)</f>
        <v>0</v>
      </c>
      <c r="Q76" s="209">
        <v>0.25</v>
      </c>
      <c r="R76" s="218">
        <f>(Q76*E76)</f>
        <v>0</v>
      </c>
      <c r="S76" s="209"/>
      <c r="T76" s="218"/>
      <c r="U76" s="209"/>
      <c r="V76" s="218"/>
      <c r="W76" s="209"/>
      <c r="X76" s="218"/>
      <c r="Y76" s="209"/>
      <c r="Z76" s="218"/>
      <c r="AA76" s="209"/>
      <c r="AB76" s="218"/>
      <c r="AC76" s="209"/>
      <c r="AD76" s="218"/>
    </row>
    <row r="77" spans="1:30" s="89" customFormat="1" ht="17.25" customHeight="1">
      <c r="A77" s="261"/>
      <c r="B77" s="262"/>
      <c r="C77" s="199" t="s">
        <v>378</v>
      </c>
      <c r="D77" s="96" t="str">
        <f>Planilha_Orçamentária!D225</f>
        <v>LUMINÁRIAS E ACESSÓRIOS</v>
      </c>
      <c r="E77" s="94">
        <f>SUM(Planilha_Orçamentária!I226:'Planilha_Orçamentária'!I235)</f>
        <v>0</v>
      </c>
      <c r="F77" s="224" t="e">
        <f>E77/E81</f>
        <v>#DIV/0!</v>
      </c>
      <c r="G77" s="209"/>
      <c r="H77" s="218"/>
      <c r="I77" s="209"/>
      <c r="J77" s="218"/>
      <c r="K77" s="209"/>
      <c r="L77" s="218"/>
      <c r="M77" s="209"/>
      <c r="N77" s="218"/>
      <c r="O77" s="209"/>
      <c r="P77" s="218"/>
      <c r="Q77" s="209"/>
      <c r="R77" s="218"/>
      <c r="S77" s="209"/>
      <c r="T77" s="218"/>
      <c r="U77" s="209"/>
      <c r="V77" s="218"/>
      <c r="W77" s="209">
        <v>1</v>
      </c>
      <c r="X77" s="218">
        <f>(W77*E77)</f>
        <v>0</v>
      </c>
      <c r="Y77" s="209"/>
      <c r="Z77" s="218"/>
      <c r="AA77" s="209"/>
      <c r="AB77" s="218"/>
      <c r="AC77" s="209"/>
      <c r="AD77" s="218"/>
    </row>
    <row r="78" spans="1:30" s="89" customFormat="1" ht="17.25" customHeight="1">
      <c r="A78" s="261"/>
      <c r="B78" s="262"/>
      <c r="C78" s="199" t="s">
        <v>379</v>
      </c>
      <c r="D78" s="96" t="str">
        <f>Planilha_Orçamentária!D236</f>
        <v>ELETRODUTOS</v>
      </c>
      <c r="E78" s="94">
        <f>SUM(Planilha_Orçamentária!I237:'Planilha_Orçamentária'!I241)</f>
        <v>0</v>
      </c>
      <c r="F78" s="224" t="e">
        <f>E78/E81</f>
        <v>#DIV/0!</v>
      </c>
      <c r="G78" s="209">
        <v>1</v>
      </c>
      <c r="H78" s="218">
        <f>(G78*E78)</f>
        <v>0</v>
      </c>
      <c r="I78" s="209"/>
      <c r="J78" s="218"/>
      <c r="K78" s="209"/>
      <c r="L78" s="218"/>
      <c r="M78" s="209"/>
      <c r="N78" s="218"/>
      <c r="O78" s="209"/>
      <c r="P78" s="218"/>
      <c r="Q78" s="209"/>
      <c r="R78" s="218"/>
      <c r="S78" s="209"/>
      <c r="T78" s="218"/>
      <c r="U78" s="209"/>
      <c r="V78" s="218"/>
      <c r="W78" s="209"/>
      <c r="X78" s="218"/>
      <c r="Y78" s="209"/>
      <c r="Z78" s="218"/>
      <c r="AA78" s="209"/>
      <c r="AB78" s="218"/>
      <c r="AC78" s="209"/>
      <c r="AD78" s="218"/>
    </row>
    <row r="79" spans="1:30" s="89" customFormat="1" ht="17.25" customHeight="1">
      <c r="A79" s="261"/>
      <c r="B79" s="262"/>
      <c r="C79" s="199" t="s">
        <v>380</v>
      </c>
      <c r="D79" s="96" t="str">
        <f>Planilha_Orçamentária!D242</f>
        <v>CAIXAS</v>
      </c>
      <c r="E79" s="94">
        <f>SUM(Planilha_Orçamentária!I243:'Planilha_Orçamentária'!I243)</f>
        <v>0</v>
      </c>
      <c r="F79" s="224" t="e">
        <f>E79/E81</f>
        <v>#DIV/0!</v>
      </c>
      <c r="G79" s="209"/>
      <c r="H79" s="218"/>
      <c r="I79" s="209">
        <v>1</v>
      </c>
      <c r="J79" s="218">
        <f>(I79*E79)</f>
        <v>0</v>
      </c>
      <c r="K79" s="209"/>
      <c r="L79" s="218"/>
      <c r="M79" s="209"/>
      <c r="N79" s="218"/>
      <c r="O79" s="209"/>
      <c r="P79" s="218"/>
      <c r="Q79" s="209"/>
      <c r="R79" s="218"/>
      <c r="S79" s="209"/>
      <c r="T79" s="218"/>
      <c r="U79" s="209"/>
      <c r="V79" s="218"/>
      <c r="W79" s="209"/>
      <c r="X79" s="218"/>
      <c r="Y79" s="209"/>
      <c r="Z79" s="218"/>
      <c r="AA79" s="209"/>
      <c r="AB79" s="218"/>
      <c r="AC79" s="209"/>
      <c r="AD79" s="218"/>
    </row>
    <row r="80" spans="1:30" s="89" customFormat="1" ht="17.25" customHeight="1">
      <c r="A80" s="261"/>
      <c r="B80" s="262"/>
      <c r="C80" s="199" t="s">
        <v>381</v>
      </c>
      <c r="D80" s="96" t="str">
        <f>Planilha_Orçamentária!D244</f>
        <v>CABEAMENTO</v>
      </c>
      <c r="E80" s="94">
        <f>SUM(Planilha_Orçamentária!I245:'Planilha_Orçamentária'!I250)</f>
        <v>0</v>
      </c>
      <c r="F80" s="224" t="e">
        <f>E80/E81</f>
        <v>#DIV/0!</v>
      </c>
      <c r="G80" s="209"/>
      <c r="H80" s="218"/>
      <c r="I80" s="209"/>
      <c r="J80" s="218"/>
      <c r="K80" s="209"/>
      <c r="L80" s="218"/>
      <c r="M80" s="209"/>
      <c r="N80" s="218"/>
      <c r="O80" s="209"/>
      <c r="P80" s="218"/>
      <c r="Q80" s="209"/>
      <c r="R80" s="218"/>
      <c r="S80" s="209"/>
      <c r="T80" s="218"/>
      <c r="U80" s="209">
        <v>1</v>
      </c>
      <c r="V80" s="218">
        <f>(U80*E80)</f>
        <v>0</v>
      </c>
      <c r="W80" s="209"/>
      <c r="X80" s="218"/>
      <c r="Y80" s="209"/>
      <c r="Z80" s="218"/>
      <c r="AA80" s="209"/>
      <c r="AB80" s="218"/>
      <c r="AC80" s="209"/>
      <c r="AD80" s="218"/>
    </row>
    <row r="81" spans="1:30" s="207" customFormat="1" ht="17.100000000000001" customHeight="1">
      <c r="A81" s="288" t="s">
        <v>45</v>
      </c>
      <c r="B81" s="289"/>
      <c r="C81" s="289"/>
      <c r="D81" s="289"/>
      <c r="E81" s="219">
        <f>SUM(E14+E16+E54+E72)</f>
        <v>0</v>
      </c>
      <c r="F81" s="220" t="e">
        <f>SUM(F14+F16+F54+F72)</f>
        <v>#DIV/0!</v>
      </c>
      <c r="G81" s="212" t="e">
        <f>H81/$E81</f>
        <v>#DIV/0!</v>
      </c>
      <c r="H81" s="213">
        <f>SUM(H14:H80)</f>
        <v>0</v>
      </c>
      <c r="I81" s="212" t="e">
        <f>J81/$E81</f>
        <v>#DIV/0!</v>
      </c>
      <c r="J81" s="213">
        <f>SUM(J14:J80)</f>
        <v>0</v>
      </c>
      <c r="K81" s="212" t="e">
        <f>L81/$E81</f>
        <v>#DIV/0!</v>
      </c>
      <c r="L81" s="213">
        <f>SUM(L14:L80)</f>
        <v>0</v>
      </c>
      <c r="M81" s="212" t="e">
        <f>N81/$E81</f>
        <v>#DIV/0!</v>
      </c>
      <c r="N81" s="213">
        <f>SUM(N14:N80)</f>
        <v>0</v>
      </c>
      <c r="O81" s="212" t="e">
        <f>P81/$E81</f>
        <v>#DIV/0!</v>
      </c>
      <c r="P81" s="213">
        <f>SUM(P14:P80)</f>
        <v>0</v>
      </c>
      <c r="Q81" s="212" t="e">
        <f>R81/$E81</f>
        <v>#DIV/0!</v>
      </c>
      <c r="R81" s="213">
        <f>SUM(R14:R80)</f>
        <v>0</v>
      </c>
      <c r="S81" s="212" t="e">
        <f>T81/$E81</f>
        <v>#DIV/0!</v>
      </c>
      <c r="T81" s="213">
        <f>SUM(T14:T80)</f>
        <v>0</v>
      </c>
      <c r="U81" s="212" t="e">
        <f>V81/$E81</f>
        <v>#DIV/0!</v>
      </c>
      <c r="V81" s="213">
        <f>SUM(V14:V80)</f>
        <v>0</v>
      </c>
      <c r="W81" s="212" t="e">
        <f>X81/$E81</f>
        <v>#DIV/0!</v>
      </c>
      <c r="X81" s="213">
        <f>SUM(X14:X80)</f>
        <v>0</v>
      </c>
      <c r="Y81" s="212" t="e">
        <f>Z81/$E81</f>
        <v>#DIV/0!</v>
      </c>
      <c r="Z81" s="213">
        <f>SUM(Z14:Z80)</f>
        <v>0</v>
      </c>
      <c r="AA81" s="212" t="e">
        <f>AB81/$E81</f>
        <v>#DIV/0!</v>
      </c>
      <c r="AB81" s="213">
        <f>SUM(AB14:AB80)</f>
        <v>0</v>
      </c>
      <c r="AC81" s="212" t="e">
        <f>AD81/$E81</f>
        <v>#DIV/0!</v>
      </c>
      <c r="AD81" s="213">
        <f>SUM(AD14:AD80)</f>
        <v>0</v>
      </c>
    </row>
    <row r="82" spans="1:30" s="207" customFormat="1" ht="17.100000000000001" customHeight="1" thickBot="1">
      <c r="A82" s="286" t="s">
        <v>46</v>
      </c>
      <c r="B82" s="287"/>
      <c r="C82" s="287"/>
      <c r="D82" s="287"/>
      <c r="E82" s="227"/>
      <c r="F82" s="228"/>
      <c r="G82" s="214" t="e">
        <f>H82/$E81</f>
        <v>#DIV/0!</v>
      </c>
      <c r="H82" s="215">
        <f>H81</f>
        <v>0</v>
      </c>
      <c r="I82" s="214" t="e">
        <f>J82/$E81</f>
        <v>#DIV/0!</v>
      </c>
      <c r="J82" s="215">
        <f>H82+J81</f>
        <v>0</v>
      </c>
      <c r="K82" s="214" t="e">
        <f>L82/$E81</f>
        <v>#DIV/0!</v>
      </c>
      <c r="L82" s="215">
        <f>J82+L81</f>
        <v>0</v>
      </c>
      <c r="M82" s="214" t="e">
        <f>N82/$E81</f>
        <v>#DIV/0!</v>
      </c>
      <c r="N82" s="215">
        <f>L82+N81</f>
        <v>0</v>
      </c>
      <c r="O82" s="214" t="e">
        <f>P82/$E81</f>
        <v>#DIV/0!</v>
      </c>
      <c r="P82" s="215">
        <f>N82+P81</f>
        <v>0</v>
      </c>
      <c r="Q82" s="214" t="e">
        <f>R82/$E81</f>
        <v>#DIV/0!</v>
      </c>
      <c r="R82" s="215">
        <f>P82+R81</f>
        <v>0</v>
      </c>
      <c r="S82" s="214" t="e">
        <f>T82/$E81</f>
        <v>#DIV/0!</v>
      </c>
      <c r="T82" s="215">
        <f>R82+T81</f>
        <v>0</v>
      </c>
      <c r="U82" s="214" t="e">
        <f>V82/$E81</f>
        <v>#DIV/0!</v>
      </c>
      <c r="V82" s="215">
        <f>T82+V81</f>
        <v>0</v>
      </c>
      <c r="W82" s="214" t="e">
        <f>X82/$E81</f>
        <v>#DIV/0!</v>
      </c>
      <c r="X82" s="215">
        <f>V82+X81</f>
        <v>0</v>
      </c>
      <c r="Y82" s="214" t="e">
        <f>Z82/$E81</f>
        <v>#DIV/0!</v>
      </c>
      <c r="Z82" s="215">
        <f>X82+Z81</f>
        <v>0</v>
      </c>
      <c r="AA82" s="214" t="e">
        <f>AB82/$E81</f>
        <v>#DIV/0!</v>
      </c>
      <c r="AB82" s="215">
        <f>Z82+AB81</f>
        <v>0</v>
      </c>
      <c r="AC82" s="214" t="e">
        <f>AD82/$E81</f>
        <v>#DIV/0!</v>
      </c>
      <c r="AD82" s="215">
        <f>AB82+AD81</f>
        <v>0</v>
      </c>
    </row>
    <row r="83" spans="1:30" s="89" customFormat="1" ht="13.5">
      <c r="E83" s="99"/>
      <c r="F83" s="97"/>
      <c r="G83" s="97"/>
      <c r="I83" s="98"/>
      <c r="K83" s="98"/>
      <c r="M83" s="98"/>
      <c r="O83" s="98"/>
      <c r="Q83" s="98"/>
      <c r="S83" s="98"/>
      <c r="U83" s="98"/>
      <c r="W83" s="98"/>
      <c r="Y83" s="98"/>
      <c r="AA83" s="98"/>
      <c r="AC83" s="98"/>
    </row>
    <row r="84" spans="1:30" s="89" customFormat="1" ht="13.5">
      <c r="E84" s="99"/>
      <c r="F84" s="97"/>
      <c r="G84" s="97"/>
      <c r="I84" s="98"/>
      <c r="K84" s="98"/>
      <c r="M84" s="98"/>
      <c r="O84" s="98"/>
      <c r="Q84" s="98"/>
      <c r="S84" s="98"/>
      <c r="U84" s="98"/>
      <c r="W84" s="98"/>
      <c r="Y84" s="98"/>
      <c r="AA84" s="98"/>
      <c r="AC84" s="98"/>
    </row>
    <row r="85" spans="1:30" s="89" customFormat="1" ht="13.5">
      <c r="G85" s="98"/>
      <c r="I85" s="98"/>
      <c r="K85" s="98"/>
      <c r="M85" s="98"/>
      <c r="O85" s="98"/>
      <c r="Q85" s="98"/>
      <c r="S85" s="98"/>
      <c r="U85" s="98"/>
      <c r="W85" s="98"/>
      <c r="Y85" s="98"/>
      <c r="AA85" s="98"/>
      <c r="AC85" s="98"/>
    </row>
    <row r="86" spans="1:30" s="89" customFormat="1" ht="17.25">
      <c r="A86" s="100"/>
      <c r="B86" s="100"/>
      <c r="C86" s="100"/>
      <c r="D86" s="76"/>
      <c r="G86" s="98"/>
      <c r="I86" s="98"/>
      <c r="K86" s="98"/>
      <c r="M86" s="98"/>
      <c r="O86" s="98"/>
      <c r="Q86" s="98"/>
      <c r="S86" s="98"/>
      <c r="U86" s="98"/>
      <c r="W86" s="98"/>
      <c r="Y86" s="98"/>
      <c r="AA86" s="98"/>
      <c r="AC86" s="98"/>
    </row>
    <row r="87" spans="1:30" s="89" customFormat="1" ht="15.75">
      <c r="D87" s="221"/>
      <c r="E87" s="99"/>
      <c r="F87" s="97"/>
      <c r="G87" s="97"/>
      <c r="I87" s="98"/>
      <c r="K87" s="98"/>
      <c r="M87" s="98"/>
      <c r="O87" s="98"/>
      <c r="Q87" s="98"/>
      <c r="S87" s="98"/>
      <c r="U87" s="98"/>
      <c r="W87" s="98"/>
      <c r="Y87" s="98"/>
      <c r="AA87" s="98"/>
      <c r="AC87" s="98"/>
    </row>
    <row r="88" spans="1:30" s="89" customFormat="1" ht="17.25">
      <c r="D88" s="119"/>
      <c r="E88" s="99"/>
      <c r="F88" s="97"/>
      <c r="G88" s="97"/>
      <c r="I88" s="98"/>
      <c r="K88" s="98"/>
      <c r="M88" s="98"/>
      <c r="O88" s="98"/>
      <c r="Q88" s="98"/>
      <c r="S88" s="98"/>
      <c r="U88" s="98"/>
      <c r="W88" s="98"/>
      <c r="Y88" s="98"/>
      <c r="AA88" s="98"/>
      <c r="AC88" s="98"/>
    </row>
    <row r="89" spans="1:30" s="89" customFormat="1" ht="17.25">
      <c r="D89" s="76"/>
      <c r="E89" s="99"/>
      <c r="F89" s="97"/>
      <c r="G89" s="97"/>
      <c r="I89" s="98"/>
      <c r="K89" s="98"/>
      <c r="M89" s="98"/>
      <c r="O89" s="98"/>
      <c r="Q89" s="98"/>
      <c r="S89" s="98"/>
      <c r="U89" s="98"/>
      <c r="W89" s="98"/>
      <c r="Y89" s="98"/>
      <c r="AA89" s="98"/>
      <c r="AC89" s="98"/>
    </row>
    <row r="90" spans="1:30">
      <c r="D90" s="4"/>
    </row>
  </sheetData>
  <mergeCells count="299">
    <mergeCell ref="A1:AD1"/>
    <mergeCell ref="A28:B28"/>
    <mergeCell ref="A29:B29"/>
    <mergeCell ref="A31:B31"/>
    <mergeCell ref="A32:B32"/>
    <mergeCell ref="A33:B33"/>
    <mergeCell ref="A34:B34"/>
    <mergeCell ref="A35:B35"/>
    <mergeCell ref="A37:B37"/>
    <mergeCell ref="U12:V12"/>
    <mergeCell ref="W12:X12"/>
    <mergeCell ref="Y12:Z12"/>
    <mergeCell ref="AA12:AB12"/>
    <mergeCell ref="AC12:AD12"/>
    <mergeCell ref="A10:AD10"/>
    <mergeCell ref="G12:H12"/>
    <mergeCell ref="I12:J12"/>
    <mergeCell ref="K12:L12"/>
    <mergeCell ref="M12:N12"/>
    <mergeCell ref="O12:P12"/>
    <mergeCell ref="Q12:R12"/>
    <mergeCell ref="S12:T12"/>
    <mergeCell ref="G14:H14"/>
    <mergeCell ref="I14:J14"/>
    <mergeCell ref="A82:D82"/>
    <mergeCell ref="A81:D81"/>
    <mergeCell ref="A16:C16"/>
    <mergeCell ref="A14:C14"/>
    <mergeCell ref="B17:C17"/>
    <mergeCell ref="B45:C45"/>
    <mergeCell ref="B50:C50"/>
    <mergeCell ref="A54:C54"/>
    <mergeCell ref="A18:B18"/>
    <mergeCell ref="A19:B19"/>
    <mergeCell ref="A20:B20"/>
    <mergeCell ref="A22:B22"/>
    <mergeCell ref="A23:B23"/>
    <mergeCell ref="A24:B24"/>
    <mergeCell ref="A26:B26"/>
    <mergeCell ref="A27:B27"/>
    <mergeCell ref="A38:B38"/>
    <mergeCell ref="A40:B40"/>
    <mergeCell ref="A42:B42"/>
    <mergeCell ref="A43:B43"/>
    <mergeCell ref="A44:B44"/>
    <mergeCell ref="A46:B46"/>
    <mergeCell ref="A47:B47"/>
    <mergeCell ref="A48:B48"/>
    <mergeCell ref="A62:B62"/>
    <mergeCell ref="B65:C65"/>
    <mergeCell ref="A66:B66"/>
    <mergeCell ref="B69:C69"/>
    <mergeCell ref="B21:C21"/>
    <mergeCell ref="B55:C55"/>
    <mergeCell ref="A56:B56"/>
    <mergeCell ref="B57:C57"/>
    <mergeCell ref="B41:C41"/>
    <mergeCell ref="B39:C39"/>
    <mergeCell ref="B36:C36"/>
    <mergeCell ref="B30:C30"/>
    <mergeCell ref="B25:C25"/>
    <mergeCell ref="A49:B49"/>
    <mergeCell ref="A51:B51"/>
    <mergeCell ref="A52:B52"/>
    <mergeCell ref="A53:B53"/>
    <mergeCell ref="S57:T57"/>
    <mergeCell ref="U57:V57"/>
    <mergeCell ref="W57:X57"/>
    <mergeCell ref="Y57:Z57"/>
    <mergeCell ref="AA57:AB57"/>
    <mergeCell ref="A78:B78"/>
    <mergeCell ref="A80:B80"/>
    <mergeCell ref="A15:B15"/>
    <mergeCell ref="A73:B73"/>
    <mergeCell ref="A74:B74"/>
    <mergeCell ref="A75:B75"/>
    <mergeCell ref="A76:B76"/>
    <mergeCell ref="A77:B77"/>
    <mergeCell ref="A58:B58"/>
    <mergeCell ref="A59:B59"/>
    <mergeCell ref="A60:B60"/>
    <mergeCell ref="A63:B63"/>
    <mergeCell ref="A64:B64"/>
    <mergeCell ref="A67:B67"/>
    <mergeCell ref="A68:B68"/>
    <mergeCell ref="A71:B71"/>
    <mergeCell ref="A72:C72"/>
    <mergeCell ref="A70:B70"/>
    <mergeCell ref="B61:C61"/>
    <mergeCell ref="K14:L14"/>
    <mergeCell ref="AC14:AD14"/>
    <mergeCell ref="Q14:R14"/>
    <mergeCell ref="M14:N14"/>
    <mergeCell ref="AA14:AB14"/>
    <mergeCell ref="Y14:Z14"/>
    <mergeCell ref="W14:X14"/>
    <mergeCell ref="S14:T14"/>
    <mergeCell ref="O14:P14"/>
    <mergeCell ref="S16:T16"/>
    <mergeCell ref="W16:X16"/>
    <mergeCell ref="Y16:Z16"/>
    <mergeCell ref="AA16:AB16"/>
    <mergeCell ref="G16:H16"/>
    <mergeCell ref="I16:J16"/>
    <mergeCell ref="K16:L16"/>
    <mergeCell ref="M16:N16"/>
    <mergeCell ref="O16:P16"/>
    <mergeCell ref="Y72:Z72"/>
    <mergeCell ref="AA72:AB72"/>
    <mergeCell ref="G72:H72"/>
    <mergeCell ref="I72:J72"/>
    <mergeCell ref="K72:L72"/>
    <mergeCell ref="M72:N72"/>
    <mergeCell ref="O72:P72"/>
    <mergeCell ref="AC16:AD16"/>
    <mergeCell ref="G54:H54"/>
    <mergeCell ref="I54:J54"/>
    <mergeCell ref="K54:L54"/>
    <mergeCell ref="M54:N54"/>
    <mergeCell ref="O54:P54"/>
    <mergeCell ref="Q54:R54"/>
    <mergeCell ref="S54:T54"/>
    <mergeCell ref="W54:X54"/>
    <mergeCell ref="Y54:Z54"/>
    <mergeCell ref="AA54:AB54"/>
    <mergeCell ref="AC54:AD54"/>
    <mergeCell ref="M21:N21"/>
    <mergeCell ref="O21:P21"/>
    <mergeCell ref="Q21:R21"/>
    <mergeCell ref="S21:T21"/>
    <mergeCell ref="Q16:R16"/>
    <mergeCell ref="U21:V21"/>
    <mergeCell ref="W21:X21"/>
    <mergeCell ref="Y21:Z21"/>
    <mergeCell ref="AA21:AB21"/>
    <mergeCell ref="AC21:AD21"/>
    <mergeCell ref="AC72:AD72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G21:H21"/>
    <mergeCell ref="I21:J21"/>
    <mergeCell ref="K21:L21"/>
    <mergeCell ref="Q72:R72"/>
    <mergeCell ref="S72:T72"/>
    <mergeCell ref="W72:X72"/>
    <mergeCell ref="AA25:AB25"/>
    <mergeCell ref="AC25:AD25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Q25:R25"/>
    <mergeCell ref="S25:T25"/>
    <mergeCell ref="U25:V25"/>
    <mergeCell ref="W25:X25"/>
    <mergeCell ref="Y25:Z25"/>
    <mergeCell ref="G25:H25"/>
    <mergeCell ref="I25:J25"/>
    <mergeCell ref="K25:L25"/>
    <mergeCell ref="M25:N25"/>
    <mergeCell ref="O25:P25"/>
    <mergeCell ref="AA36:AB36"/>
    <mergeCell ref="AC36:AD36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Q36:R36"/>
    <mergeCell ref="S36:T36"/>
    <mergeCell ref="U36:V36"/>
    <mergeCell ref="W36:X36"/>
    <mergeCell ref="Y36:Z36"/>
    <mergeCell ref="G36:H36"/>
    <mergeCell ref="I36:J36"/>
    <mergeCell ref="K36:L36"/>
    <mergeCell ref="M36:N36"/>
    <mergeCell ref="O36:P36"/>
    <mergeCell ref="AA41:AB41"/>
    <mergeCell ref="AC41:AD41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Q41:R41"/>
    <mergeCell ref="S41:T41"/>
    <mergeCell ref="U41:V41"/>
    <mergeCell ref="W41:X41"/>
    <mergeCell ref="Y41:Z41"/>
    <mergeCell ref="G41:H41"/>
    <mergeCell ref="I41:J41"/>
    <mergeCell ref="K41:L41"/>
    <mergeCell ref="M41:N41"/>
    <mergeCell ref="O41:P41"/>
    <mergeCell ref="AA50:AB50"/>
    <mergeCell ref="AC50:AD50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Q50:R50"/>
    <mergeCell ref="S50:T50"/>
    <mergeCell ref="U50:V50"/>
    <mergeCell ref="W50:X50"/>
    <mergeCell ref="Y50:Z50"/>
    <mergeCell ref="G50:H50"/>
    <mergeCell ref="I50:J50"/>
    <mergeCell ref="K50:L50"/>
    <mergeCell ref="M50:N50"/>
    <mergeCell ref="O50:P50"/>
    <mergeCell ref="G65:H65"/>
    <mergeCell ref="I65:J65"/>
    <mergeCell ref="K65:L65"/>
    <mergeCell ref="M65:N65"/>
    <mergeCell ref="O65:P65"/>
    <mergeCell ref="AC57:AD57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G57:H57"/>
    <mergeCell ref="I57:J57"/>
    <mergeCell ref="K57:L57"/>
    <mergeCell ref="M57:N57"/>
    <mergeCell ref="O57:P57"/>
    <mergeCell ref="Q57:R57"/>
    <mergeCell ref="E12:E13"/>
    <mergeCell ref="F12:F13"/>
    <mergeCell ref="A79:B79"/>
    <mergeCell ref="A12:C13"/>
    <mergeCell ref="D12:D13"/>
    <mergeCell ref="AA65:AB65"/>
    <mergeCell ref="AC65:AD65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Q65:R65"/>
    <mergeCell ref="S65:T65"/>
    <mergeCell ref="U65:V65"/>
    <mergeCell ref="W65:X65"/>
    <mergeCell ref="Y65:Z65"/>
  </mergeCells>
  <printOptions horizontalCentered="1"/>
  <pageMargins left="0.39370078740157483" right="0.39370078740157483" top="0.39370078740157483" bottom="0.59055118110236227" header="0" footer="0"/>
  <pageSetup paperSize="66" scale="68" pageOrder="overThenDown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96"/>
  <sheetViews>
    <sheetView view="pageBreakPreview" zoomScaleNormal="115" zoomScaleSheetLayoutView="100" workbookViewId="0">
      <selection activeCell="F7" sqref="F7"/>
    </sheetView>
  </sheetViews>
  <sheetFormatPr defaultRowHeight="14.25" outlineLevelRow="1"/>
  <cols>
    <col min="1" max="1" width="5.625" style="5" customWidth="1"/>
    <col min="2" max="3" width="9.625" style="5" customWidth="1"/>
    <col min="4" max="4" width="53.625" style="7" customWidth="1"/>
    <col min="5" max="5" width="8.625" style="5" customWidth="1"/>
    <col min="6" max="6" width="10.625" style="6" customWidth="1"/>
    <col min="7" max="9" width="10.625" style="5" customWidth="1"/>
    <col min="10" max="10" width="8.5" style="5" customWidth="1"/>
    <col min="11" max="11" width="8.5" style="142" customWidth="1"/>
    <col min="12" max="62" width="8.5" style="5" customWidth="1"/>
    <col min="63" max="63" width="9" customWidth="1"/>
    <col min="64" max="1022" width="10.625" customWidth="1"/>
    <col min="1023" max="1023" width="9" customWidth="1"/>
  </cols>
  <sheetData>
    <row r="1" spans="1:1022" s="17" customFormat="1" ht="66.75" customHeight="1">
      <c r="A1" s="304" t="s">
        <v>456</v>
      </c>
      <c r="B1" s="304"/>
      <c r="C1" s="304"/>
      <c r="D1" s="304"/>
      <c r="E1" s="304"/>
      <c r="F1" s="304"/>
      <c r="G1" s="304"/>
      <c r="H1" s="304"/>
      <c r="I1" s="304"/>
      <c r="J1" s="16"/>
      <c r="K1" s="139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</row>
    <row r="2" spans="1:1022" s="36" customFormat="1" ht="17.25" thickBot="1">
      <c r="A2" s="50"/>
      <c r="B2" s="39"/>
      <c r="C2" s="39"/>
      <c r="D2" s="39"/>
      <c r="E2" s="39"/>
      <c r="F2" s="40"/>
      <c r="G2" s="39"/>
      <c r="H2" s="39"/>
      <c r="I2" s="51"/>
      <c r="K2" s="140"/>
    </row>
    <row r="3" spans="1:1022" s="17" customFormat="1" ht="16.5">
      <c r="A3" s="26"/>
      <c r="B3" s="18"/>
      <c r="C3" s="16"/>
      <c r="D3" s="16"/>
      <c r="E3" s="20"/>
      <c r="F3" s="8"/>
      <c r="G3" s="16"/>
      <c r="H3" s="19"/>
      <c r="I3" s="27"/>
      <c r="J3" s="16"/>
      <c r="K3" s="139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  <c r="JF3" s="16"/>
      <c r="JG3" s="16"/>
      <c r="JH3" s="16"/>
      <c r="JI3" s="16"/>
      <c r="JJ3" s="16"/>
      <c r="JK3" s="16"/>
      <c r="JL3" s="16"/>
      <c r="JM3" s="16"/>
      <c r="JN3" s="16"/>
      <c r="JO3" s="16"/>
      <c r="JP3" s="16"/>
      <c r="JQ3" s="16"/>
      <c r="JR3" s="16"/>
      <c r="JS3" s="16"/>
      <c r="JT3" s="16"/>
      <c r="JU3" s="16"/>
      <c r="JV3" s="16"/>
      <c r="JW3" s="16"/>
      <c r="JX3" s="16"/>
      <c r="JY3" s="16"/>
      <c r="JZ3" s="16"/>
      <c r="KA3" s="16"/>
      <c r="KB3" s="16"/>
      <c r="KC3" s="16"/>
      <c r="KD3" s="16"/>
      <c r="KE3" s="16"/>
      <c r="KF3" s="16"/>
      <c r="KG3" s="16"/>
      <c r="KH3" s="16"/>
      <c r="KI3" s="16"/>
      <c r="KJ3" s="16"/>
      <c r="KK3" s="16"/>
      <c r="KL3" s="16"/>
      <c r="KM3" s="16"/>
      <c r="KN3" s="16"/>
      <c r="KO3" s="16"/>
      <c r="KP3" s="16"/>
      <c r="KQ3" s="16"/>
      <c r="KR3" s="16"/>
      <c r="KS3" s="16"/>
      <c r="KT3" s="16"/>
      <c r="KU3" s="16"/>
      <c r="KV3" s="16"/>
      <c r="KW3" s="16"/>
      <c r="KX3" s="16"/>
      <c r="KY3" s="16"/>
      <c r="KZ3" s="16"/>
      <c r="LA3" s="16"/>
      <c r="LB3" s="16"/>
      <c r="LC3" s="16"/>
      <c r="LD3" s="16"/>
      <c r="LE3" s="16"/>
      <c r="LF3" s="16"/>
      <c r="LG3" s="16"/>
      <c r="LH3" s="16"/>
      <c r="LI3" s="16"/>
      <c r="LJ3" s="16"/>
      <c r="LK3" s="16"/>
      <c r="LL3" s="16"/>
      <c r="LM3" s="16"/>
      <c r="LN3" s="16"/>
      <c r="LO3" s="16"/>
      <c r="LP3" s="16"/>
      <c r="LQ3" s="16"/>
      <c r="LR3" s="16"/>
      <c r="LS3" s="16"/>
      <c r="LT3" s="16"/>
      <c r="LU3" s="16"/>
      <c r="LV3" s="16"/>
      <c r="LW3" s="16"/>
      <c r="LX3" s="16"/>
      <c r="LY3" s="16"/>
      <c r="LZ3" s="16"/>
      <c r="MA3" s="16"/>
      <c r="MB3" s="16"/>
      <c r="MC3" s="16"/>
      <c r="MD3" s="16"/>
      <c r="ME3" s="16"/>
      <c r="MF3" s="16"/>
      <c r="MG3" s="16"/>
      <c r="MH3" s="16"/>
      <c r="MI3" s="16"/>
      <c r="MJ3" s="16"/>
      <c r="MK3" s="16"/>
      <c r="ML3" s="16"/>
      <c r="MM3" s="16"/>
      <c r="MN3" s="16"/>
      <c r="MO3" s="16"/>
      <c r="MP3" s="16"/>
      <c r="MQ3" s="16"/>
      <c r="MR3" s="16"/>
      <c r="MS3" s="16"/>
      <c r="MT3" s="16"/>
      <c r="MU3" s="16"/>
      <c r="MV3" s="16"/>
      <c r="MW3" s="16"/>
      <c r="MX3" s="16"/>
      <c r="MY3" s="16"/>
      <c r="MZ3" s="16"/>
      <c r="NA3" s="16"/>
      <c r="NB3" s="16"/>
      <c r="NC3" s="16"/>
      <c r="ND3" s="16"/>
      <c r="NE3" s="16"/>
      <c r="NF3" s="16"/>
      <c r="NG3" s="16"/>
      <c r="NH3" s="16"/>
      <c r="NI3" s="16"/>
      <c r="NJ3" s="16"/>
      <c r="NK3" s="16"/>
      <c r="NL3" s="16"/>
      <c r="NM3" s="16"/>
      <c r="NN3" s="16"/>
      <c r="NO3" s="16"/>
      <c r="NP3" s="16"/>
      <c r="NQ3" s="16"/>
      <c r="NR3" s="16"/>
      <c r="NS3" s="16"/>
      <c r="NT3" s="16"/>
      <c r="NU3" s="16"/>
      <c r="NV3" s="16"/>
      <c r="NW3" s="16"/>
      <c r="NX3" s="16"/>
      <c r="NY3" s="16"/>
      <c r="NZ3" s="16"/>
      <c r="OA3" s="16"/>
      <c r="OB3" s="16"/>
      <c r="OC3" s="16"/>
      <c r="OD3" s="16"/>
      <c r="OE3" s="16"/>
      <c r="OF3" s="16"/>
      <c r="OG3" s="16"/>
      <c r="OH3" s="16"/>
      <c r="OI3" s="16"/>
      <c r="OJ3" s="16"/>
      <c r="OK3" s="16"/>
      <c r="OL3" s="16"/>
      <c r="OM3" s="16"/>
      <c r="ON3" s="16"/>
      <c r="OO3" s="16"/>
      <c r="OP3" s="16"/>
      <c r="OQ3" s="16"/>
      <c r="OR3" s="16"/>
      <c r="OS3" s="16"/>
      <c r="OT3" s="16"/>
      <c r="OU3" s="16"/>
      <c r="OV3" s="16"/>
      <c r="OW3" s="16"/>
      <c r="OX3" s="16"/>
      <c r="OY3" s="16"/>
      <c r="OZ3" s="16"/>
      <c r="PA3" s="16"/>
      <c r="PB3" s="16"/>
      <c r="PC3" s="16"/>
      <c r="PD3" s="16"/>
      <c r="PE3" s="16"/>
      <c r="PF3" s="16"/>
      <c r="PG3" s="16"/>
      <c r="PH3" s="16"/>
      <c r="PI3" s="16"/>
      <c r="PJ3" s="16"/>
      <c r="PK3" s="16"/>
      <c r="PL3" s="16"/>
      <c r="PM3" s="16"/>
      <c r="PN3" s="16"/>
      <c r="PO3" s="16"/>
      <c r="PP3" s="16"/>
      <c r="PQ3" s="16"/>
      <c r="PR3" s="16"/>
      <c r="PS3" s="16"/>
      <c r="PT3" s="16"/>
      <c r="PU3" s="16"/>
      <c r="PV3" s="16"/>
      <c r="PW3" s="16"/>
      <c r="PX3" s="16"/>
      <c r="PY3" s="16"/>
      <c r="PZ3" s="16"/>
      <c r="QA3" s="16"/>
      <c r="QB3" s="16"/>
      <c r="QC3" s="16"/>
      <c r="QD3" s="16"/>
      <c r="QE3" s="16"/>
      <c r="QF3" s="16"/>
      <c r="QG3" s="16"/>
      <c r="QH3" s="16"/>
      <c r="QI3" s="16"/>
      <c r="QJ3" s="16"/>
      <c r="QK3" s="16"/>
      <c r="QL3" s="16"/>
      <c r="QM3" s="16"/>
      <c r="QN3" s="16"/>
      <c r="QO3" s="16"/>
      <c r="QP3" s="16"/>
      <c r="QQ3" s="16"/>
      <c r="QR3" s="16"/>
      <c r="QS3" s="16"/>
      <c r="QT3" s="16"/>
      <c r="QU3" s="16"/>
      <c r="QV3" s="16"/>
      <c r="QW3" s="16"/>
      <c r="QX3" s="16"/>
      <c r="QY3" s="16"/>
      <c r="QZ3" s="16"/>
      <c r="RA3" s="16"/>
      <c r="RB3" s="16"/>
      <c r="RC3" s="16"/>
      <c r="RD3" s="16"/>
      <c r="RE3" s="16"/>
      <c r="RF3" s="16"/>
      <c r="RG3" s="16"/>
      <c r="RH3" s="16"/>
      <c r="RI3" s="16"/>
      <c r="RJ3" s="16"/>
      <c r="RK3" s="16"/>
      <c r="RL3" s="16"/>
      <c r="RM3" s="16"/>
      <c r="RN3" s="16"/>
      <c r="RO3" s="16"/>
      <c r="RP3" s="16"/>
      <c r="RQ3" s="16"/>
      <c r="RR3" s="16"/>
      <c r="RS3" s="16"/>
      <c r="RT3" s="16"/>
      <c r="RU3" s="16"/>
      <c r="RV3" s="16"/>
      <c r="RW3" s="16"/>
      <c r="RX3" s="16"/>
      <c r="RY3" s="16"/>
      <c r="RZ3" s="16"/>
      <c r="SA3" s="16"/>
      <c r="SB3" s="16"/>
      <c r="SC3" s="16"/>
      <c r="SD3" s="16"/>
      <c r="SE3" s="16"/>
      <c r="SF3" s="16"/>
      <c r="SG3" s="16"/>
      <c r="SH3" s="16"/>
      <c r="SI3" s="16"/>
      <c r="SJ3" s="16"/>
      <c r="SK3" s="16"/>
      <c r="SL3" s="16"/>
      <c r="SM3" s="16"/>
      <c r="SN3" s="16"/>
      <c r="SO3" s="16"/>
      <c r="SP3" s="16"/>
      <c r="SQ3" s="16"/>
      <c r="SR3" s="16"/>
      <c r="SS3" s="16"/>
      <c r="ST3" s="16"/>
      <c r="SU3" s="16"/>
      <c r="SV3" s="16"/>
      <c r="SW3" s="16"/>
      <c r="SX3" s="16"/>
      <c r="SY3" s="16"/>
      <c r="SZ3" s="16"/>
      <c r="TA3" s="16"/>
      <c r="TB3" s="16"/>
      <c r="TC3" s="16"/>
      <c r="TD3" s="16"/>
      <c r="TE3" s="16"/>
      <c r="TF3" s="16"/>
      <c r="TG3" s="16"/>
      <c r="TH3" s="16"/>
      <c r="TI3" s="16"/>
      <c r="TJ3" s="16"/>
      <c r="TK3" s="16"/>
      <c r="TL3" s="16"/>
      <c r="TM3" s="16"/>
      <c r="TN3" s="16"/>
      <c r="TO3" s="16"/>
      <c r="TP3" s="16"/>
      <c r="TQ3" s="16"/>
      <c r="TR3" s="16"/>
      <c r="TS3" s="16"/>
      <c r="TT3" s="16"/>
      <c r="TU3" s="16"/>
      <c r="TV3" s="16"/>
      <c r="TW3" s="16"/>
      <c r="TX3" s="16"/>
      <c r="TY3" s="16"/>
      <c r="TZ3" s="16"/>
      <c r="UA3" s="16"/>
      <c r="UB3" s="16"/>
      <c r="UC3" s="16"/>
      <c r="UD3" s="16"/>
      <c r="UE3" s="16"/>
      <c r="UF3" s="16"/>
      <c r="UG3" s="16"/>
      <c r="UH3" s="16"/>
      <c r="UI3" s="16"/>
      <c r="UJ3" s="16"/>
      <c r="UK3" s="16"/>
      <c r="UL3" s="16"/>
      <c r="UM3" s="16"/>
      <c r="UN3" s="16"/>
      <c r="UO3" s="16"/>
      <c r="UP3" s="16"/>
      <c r="UQ3" s="16"/>
      <c r="UR3" s="16"/>
      <c r="US3" s="16"/>
      <c r="UT3" s="16"/>
      <c r="UU3" s="16"/>
      <c r="UV3" s="16"/>
      <c r="UW3" s="16"/>
      <c r="UX3" s="16"/>
      <c r="UY3" s="16"/>
      <c r="UZ3" s="16"/>
      <c r="VA3" s="16"/>
      <c r="VB3" s="16"/>
      <c r="VC3" s="16"/>
      <c r="VD3" s="16"/>
      <c r="VE3" s="16"/>
      <c r="VF3" s="16"/>
      <c r="VG3" s="16"/>
      <c r="VH3" s="16"/>
      <c r="VI3" s="16"/>
      <c r="VJ3" s="16"/>
      <c r="VK3" s="16"/>
      <c r="VL3" s="16"/>
      <c r="VM3" s="16"/>
      <c r="VN3" s="16"/>
      <c r="VO3" s="16"/>
      <c r="VP3" s="16"/>
      <c r="VQ3" s="16"/>
      <c r="VR3" s="16"/>
      <c r="VS3" s="16"/>
      <c r="VT3" s="16"/>
      <c r="VU3" s="16"/>
      <c r="VV3" s="16"/>
      <c r="VW3" s="16"/>
      <c r="VX3" s="16"/>
      <c r="VY3" s="16"/>
      <c r="VZ3" s="16"/>
      <c r="WA3" s="16"/>
      <c r="WB3" s="16"/>
      <c r="WC3" s="16"/>
      <c r="WD3" s="16"/>
      <c r="WE3" s="16"/>
      <c r="WF3" s="16"/>
      <c r="WG3" s="16"/>
      <c r="WH3" s="16"/>
      <c r="WI3" s="16"/>
      <c r="WJ3" s="16"/>
      <c r="WK3" s="16"/>
      <c r="WL3" s="16"/>
      <c r="WM3" s="16"/>
      <c r="WN3" s="16"/>
      <c r="WO3" s="16"/>
      <c r="WP3" s="16"/>
      <c r="WQ3" s="16"/>
      <c r="WR3" s="16"/>
      <c r="WS3" s="16"/>
      <c r="WT3" s="16"/>
      <c r="WU3" s="16"/>
      <c r="WV3" s="16"/>
      <c r="WW3" s="16"/>
      <c r="WX3" s="16"/>
      <c r="WY3" s="16"/>
      <c r="WZ3" s="16"/>
      <c r="XA3" s="16"/>
      <c r="XB3" s="16"/>
      <c r="XC3" s="16"/>
      <c r="XD3" s="16"/>
      <c r="XE3" s="16"/>
      <c r="XF3" s="16"/>
      <c r="XG3" s="16"/>
      <c r="XH3" s="16"/>
      <c r="XI3" s="16"/>
      <c r="XJ3" s="16"/>
      <c r="XK3" s="16"/>
      <c r="XL3" s="16"/>
      <c r="XM3" s="16"/>
      <c r="XN3" s="16"/>
      <c r="XO3" s="16"/>
      <c r="XP3" s="16"/>
      <c r="XQ3" s="16"/>
      <c r="XR3" s="16"/>
      <c r="XS3" s="16"/>
      <c r="XT3" s="16"/>
      <c r="XU3" s="16"/>
      <c r="XV3" s="16"/>
      <c r="XW3" s="16"/>
      <c r="XX3" s="16"/>
      <c r="XY3" s="16"/>
      <c r="XZ3" s="16"/>
      <c r="YA3" s="16"/>
      <c r="YB3" s="16"/>
      <c r="YC3" s="16"/>
      <c r="YD3" s="16"/>
      <c r="YE3" s="16"/>
      <c r="YF3" s="16"/>
      <c r="YG3" s="16"/>
      <c r="YH3" s="16"/>
      <c r="YI3" s="16"/>
      <c r="YJ3" s="16"/>
      <c r="YK3" s="16"/>
      <c r="YL3" s="16"/>
      <c r="YM3" s="16"/>
      <c r="YN3" s="16"/>
      <c r="YO3" s="16"/>
      <c r="YP3" s="16"/>
      <c r="YQ3" s="16"/>
      <c r="YR3" s="16"/>
      <c r="YS3" s="16"/>
      <c r="YT3" s="16"/>
      <c r="YU3" s="16"/>
      <c r="YV3" s="16"/>
      <c r="YW3" s="16"/>
      <c r="YX3" s="16"/>
      <c r="YY3" s="16"/>
      <c r="YZ3" s="16"/>
      <c r="ZA3" s="16"/>
      <c r="ZB3" s="16"/>
      <c r="ZC3" s="16"/>
      <c r="ZD3" s="16"/>
      <c r="ZE3" s="16"/>
      <c r="ZF3" s="16"/>
      <c r="ZG3" s="16"/>
      <c r="ZH3" s="16"/>
      <c r="ZI3" s="16"/>
      <c r="ZJ3" s="16"/>
      <c r="ZK3" s="16"/>
      <c r="ZL3" s="16"/>
      <c r="ZM3" s="16"/>
      <c r="ZN3" s="16"/>
      <c r="ZO3" s="16"/>
      <c r="ZP3" s="16"/>
      <c r="ZQ3" s="16"/>
      <c r="ZR3" s="16"/>
      <c r="ZS3" s="16"/>
      <c r="ZT3" s="16"/>
      <c r="ZU3" s="16"/>
      <c r="ZV3" s="16"/>
      <c r="ZW3" s="16"/>
      <c r="ZX3" s="16"/>
      <c r="ZY3" s="16"/>
      <c r="ZZ3" s="16"/>
      <c r="AAA3" s="16"/>
      <c r="AAB3" s="16"/>
      <c r="AAC3" s="16"/>
      <c r="AAD3" s="16"/>
      <c r="AAE3" s="16"/>
      <c r="AAF3" s="16"/>
      <c r="AAG3" s="16"/>
      <c r="AAH3" s="16"/>
      <c r="AAI3" s="16"/>
      <c r="AAJ3" s="16"/>
      <c r="AAK3" s="16"/>
      <c r="AAL3" s="16"/>
      <c r="AAM3" s="16"/>
      <c r="AAN3" s="16"/>
      <c r="AAO3" s="16"/>
      <c r="AAP3" s="16"/>
      <c r="AAQ3" s="16"/>
      <c r="AAR3" s="16"/>
      <c r="AAS3" s="16"/>
      <c r="AAT3" s="16"/>
      <c r="AAU3" s="16"/>
      <c r="AAV3" s="16"/>
      <c r="AAW3" s="16"/>
      <c r="AAX3" s="16"/>
      <c r="AAY3" s="16"/>
      <c r="AAZ3" s="16"/>
      <c r="ABA3" s="16"/>
      <c r="ABB3" s="16"/>
      <c r="ABC3" s="16"/>
      <c r="ABD3" s="16"/>
      <c r="ABE3" s="16"/>
      <c r="ABF3" s="16"/>
      <c r="ABG3" s="16"/>
      <c r="ABH3" s="16"/>
      <c r="ABI3" s="16"/>
      <c r="ABJ3" s="16"/>
      <c r="ABK3" s="16"/>
      <c r="ABL3" s="16"/>
      <c r="ABM3" s="16"/>
      <c r="ABN3" s="16"/>
      <c r="ABO3" s="16"/>
      <c r="ABP3" s="16"/>
      <c r="ABQ3" s="16"/>
      <c r="ABR3" s="16"/>
      <c r="ABS3" s="16"/>
      <c r="ABT3" s="16"/>
      <c r="ABU3" s="16"/>
      <c r="ABV3" s="16"/>
      <c r="ABW3" s="16"/>
      <c r="ABX3" s="16"/>
      <c r="ABY3" s="16"/>
      <c r="ABZ3" s="16"/>
      <c r="ACA3" s="16"/>
      <c r="ACB3" s="16"/>
      <c r="ACC3" s="16"/>
      <c r="ACD3" s="16"/>
      <c r="ACE3" s="16"/>
      <c r="ACF3" s="16"/>
      <c r="ACG3" s="16"/>
      <c r="ACH3" s="16"/>
      <c r="ACI3" s="16"/>
      <c r="ACJ3" s="16"/>
      <c r="ACK3" s="16"/>
      <c r="ACL3" s="16"/>
      <c r="ACM3" s="16"/>
      <c r="ACN3" s="16"/>
      <c r="ACO3" s="16"/>
      <c r="ACP3" s="16"/>
      <c r="ACQ3" s="16"/>
      <c r="ACR3" s="16"/>
      <c r="ACS3" s="16"/>
      <c r="ACT3" s="16"/>
      <c r="ACU3" s="16"/>
      <c r="ACV3" s="16"/>
      <c r="ACW3" s="16"/>
      <c r="ACX3" s="16"/>
      <c r="ACY3" s="16"/>
      <c r="ACZ3" s="16"/>
      <c r="ADA3" s="16"/>
      <c r="ADB3" s="16"/>
      <c r="ADC3" s="16"/>
      <c r="ADD3" s="16"/>
      <c r="ADE3" s="16"/>
      <c r="ADF3" s="16"/>
      <c r="ADG3" s="16"/>
      <c r="ADH3" s="16"/>
      <c r="ADI3" s="16"/>
      <c r="ADJ3" s="16"/>
      <c r="ADK3" s="16"/>
      <c r="ADL3" s="16"/>
      <c r="ADM3" s="16"/>
      <c r="ADN3" s="16"/>
      <c r="ADO3" s="16"/>
      <c r="ADP3" s="16"/>
      <c r="ADQ3" s="16"/>
      <c r="ADR3" s="16"/>
      <c r="ADS3" s="16"/>
      <c r="ADT3" s="16"/>
      <c r="ADU3" s="16"/>
      <c r="ADV3" s="16"/>
      <c r="ADW3" s="16"/>
      <c r="ADX3" s="16"/>
      <c r="ADY3" s="16"/>
      <c r="ADZ3" s="16"/>
      <c r="AEA3" s="16"/>
      <c r="AEB3" s="16"/>
      <c r="AEC3" s="16"/>
      <c r="AED3" s="16"/>
      <c r="AEE3" s="16"/>
      <c r="AEF3" s="16"/>
      <c r="AEG3" s="16"/>
      <c r="AEH3" s="16"/>
      <c r="AEI3" s="16"/>
      <c r="AEJ3" s="16"/>
      <c r="AEK3" s="16"/>
      <c r="AEL3" s="16"/>
      <c r="AEM3" s="16"/>
      <c r="AEN3" s="16"/>
      <c r="AEO3" s="16"/>
      <c r="AEP3" s="16"/>
      <c r="AEQ3" s="16"/>
      <c r="AER3" s="16"/>
      <c r="AES3" s="16"/>
      <c r="AET3" s="16"/>
      <c r="AEU3" s="16"/>
      <c r="AEV3" s="16"/>
      <c r="AEW3" s="16"/>
      <c r="AEX3" s="16"/>
      <c r="AEY3" s="16"/>
      <c r="AEZ3" s="16"/>
      <c r="AFA3" s="16"/>
      <c r="AFB3" s="16"/>
      <c r="AFC3" s="16"/>
      <c r="AFD3" s="16"/>
      <c r="AFE3" s="16"/>
      <c r="AFF3" s="16"/>
      <c r="AFG3" s="16"/>
      <c r="AFH3" s="16"/>
      <c r="AFI3" s="16"/>
      <c r="AFJ3" s="16"/>
      <c r="AFK3" s="16"/>
      <c r="AFL3" s="16"/>
      <c r="AFM3" s="16"/>
      <c r="AFN3" s="16"/>
      <c r="AFO3" s="16"/>
      <c r="AFP3" s="16"/>
      <c r="AFQ3" s="16"/>
      <c r="AFR3" s="16"/>
      <c r="AFS3" s="16"/>
      <c r="AFT3" s="16"/>
      <c r="AFU3" s="16"/>
      <c r="AFV3" s="16"/>
      <c r="AFW3" s="16"/>
      <c r="AFX3" s="16"/>
      <c r="AFY3" s="16"/>
      <c r="AFZ3" s="16"/>
      <c r="AGA3" s="16"/>
      <c r="AGB3" s="16"/>
      <c r="AGC3" s="16"/>
      <c r="AGD3" s="16"/>
      <c r="AGE3" s="16"/>
      <c r="AGF3" s="16"/>
      <c r="AGG3" s="16"/>
      <c r="AGH3" s="16"/>
      <c r="AGI3" s="16"/>
      <c r="AGJ3" s="16"/>
      <c r="AGK3" s="16"/>
      <c r="AGL3" s="16"/>
      <c r="AGM3" s="16"/>
      <c r="AGN3" s="16"/>
      <c r="AGO3" s="16"/>
      <c r="AGP3" s="16"/>
      <c r="AGQ3" s="16"/>
      <c r="AGR3" s="16"/>
      <c r="AGS3" s="16"/>
      <c r="AGT3" s="16"/>
      <c r="AGU3" s="16"/>
      <c r="AGV3" s="16"/>
      <c r="AGW3" s="16"/>
      <c r="AGX3" s="16"/>
      <c r="AGY3" s="16"/>
      <c r="AGZ3" s="16"/>
      <c r="AHA3" s="16"/>
      <c r="AHB3" s="16"/>
      <c r="AHC3" s="16"/>
      <c r="AHD3" s="16"/>
      <c r="AHE3" s="16"/>
      <c r="AHF3" s="16"/>
      <c r="AHG3" s="16"/>
      <c r="AHH3" s="16"/>
      <c r="AHI3" s="16"/>
      <c r="AHJ3" s="16"/>
      <c r="AHK3" s="16"/>
      <c r="AHL3" s="16"/>
      <c r="AHM3" s="16"/>
      <c r="AHN3" s="16"/>
      <c r="AHO3" s="16"/>
      <c r="AHP3" s="16"/>
      <c r="AHQ3" s="16"/>
      <c r="AHR3" s="16"/>
      <c r="AHS3" s="16"/>
      <c r="AHT3" s="16"/>
      <c r="AHU3" s="16"/>
      <c r="AHV3" s="16"/>
      <c r="AHW3" s="16"/>
      <c r="AHX3" s="16"/>
      <c r="AHY3" s="16"/>
      <c r="AHZ3" s="16"/>
      <c r="AIA3" s="16"/>
      <c r="AIB3" s="16"/>
      <c r="AIC3" s="16"/>
      <c r="AID3" s="16"/>
      <c r="AIE3" s="16"/>
      <c r="AIF3" s="16"/>
      <c r="AIG3" s="16"/>
      <c r="AIH3" s="16"/>
      <c r="AII3" s="16"/>
      <c r="AIJ3" s="16"/>
      <c r="AIK3" s="16"/>
      <c r="AIL3" s="16"/>
      <c r="AIM3" s="16"/>
      <c r="AIN3" s="16"/>
      <c r="AIO3" s="16"/>
      <c r="AIP3" s="16"/>
      <c r="AIQ3" s="16"/>
      <c r="AIR3" s="16"/>
      <c r="AIS3" s="16"/>
      <c r="AIT3" s="16"/>
      <c r="AIU3" s="16"/>
      <c r="AIV3" s="16"/>
      <c r="AIW3" s="16"/>
      <c r="AIX3" s="16"/>
      <c r="AIY3" s="16"/>
      <c r="AIZ3" s="16"/>
      <c r="AJA3" s="16"/>
      <c r="AJB3" s="16"/>
      <c r="AJC3" s="16"/>
      <c r="AJD3" s="16"/>
      <c r="AJE3" s="16"/>
      <c r="AJF3" s="16"/>
      <c r="AJG3" s="16"/>
      <c r="AJH3" s="16"/>
      <c r="AJI3" s="16"/>
      <c r="AJJ3" s="16"/>
      <c r="AJK3" s="16"/>
      <c r="AJL3" s="16"/>
      <c r="AJM3" s="16"/>
      <c r="AJN3" s="16"/>
      <c r="AJO3" s="16"/>
      <c r="AJP3" s="16"/>
      <c r="AJQ3" s="16"/>
      <c r="AJR3" s="16"/>
      <c r="AJS3" s="16"/>
      <c r="AJT3" s="16"/>
      <c r="AJU3" s="16"/>
      <c r="AJV3" s="16"/>
      <c r="AJW3" s="16"/>
      <c r="AJX3" s="16"/>
      <c r="AJY3" s="16"/>
      <c r="AJZ3" s="16"/>
      <c r="AKA3" s="16"/>
      <c r="AKB3" s="16"/>
      <c r="AKC3" s="16"/>
      <c r="AKD3" s="16"/>
      <c r="AKE3" s="16"/>
      <c r="AKF3" s="16"/>
      <c r="AKG3" s="16"/>
      <c r="AKH3" s="16"/>
      <c r="AKI3" s="16"/>
      <c r="AKJ3" s="16"/>
      <c r="AKK3" s="16"/>
      <c r="AKL3" s="16"/>
      <c r="AKM3" s="16"/>
      <c r="AKN3" s="16"/>
      <c r="AKO3" s="16"/>
      <c r="AKP3" s="16"/>
      <c r="AKQ3" s="16"/>
      <c r="AKR3" s="16"/>
      <c r="AKS3" s="16"/>
      <c r="AKT3" s="16"/>
      <c r="AKU3" s="16"/>
      <c r="AKV3" s="16"/>
      <c r="AKW3" s="16"/>
      <c r="AKX3" s="16"/>
      <c r="AKY3" s="16"/>
      <c r="AKZ3" s="16"/>
      <c r="ALA3" s="16"/>
      <c r="ALB3" s="16"/>
      <c r="ALC3" s="16"/>
      <c r="ALD3" s="16"/>
      <c r="ALE3" s="16"/>
      <c r="ALF3" s="16"/>
      <c r="ALG3" s="16"/>
      <c r="ALH3" s="16"/>
      <c r="ALI3" s="16"/>
      <c r="ALJ3" s="16"/>
      <c r="ALK3" s="16"/>
      <c r="ALL3" s="16"/>
      <c r="ALM3" s="16"/>
      <c r="ALN3" s="16"/>
      <c r="ALO3" s="16"/>
      <c r="ALP3" s="16"/>
      <c r="ALQ3" s="16"/>
      <c r="ALR3" s="16"/>
      <c r="ALS3" s="16"/>
      <c r="ALT3" s="16"/>
      <c r="ALU3" s="16"/>
      <c r="ALV3" s="16"/>
      <c r="ALW3" s="16"/>
      <c r="ALX3" s="16"/>
      <c r="ALY3" s="16"/>
      <c r="ALZ3" s="16"/>
      <c r="AMA3" s="16"/>
      <c r="AMB3" s="16"/>
      <c r="AMC3" s="16"/>
      <c r="AMD3" s="16"/>
      <c r="AME3" s="16"/>
      <c r="AMF3" s="16"/>
      <c r="AMG3" s="16"/>
      <c r="AMH3" s="16"/>
    </row>
    <row r="4" spans="1:1022" s="36" customFormat="1" ht="16.5">
      <c r="A4" s="41" t="s">
        <v>97</v>
      </c>
      <c r="E4" s="42"/>
      <c r="H4" s="44"/>
      <c r="I4" s="45"/>
      <c r="K4" s="140"/>
    </row>
    <row r="5" spans="1:1022" s="36" customFormat="1" ht="16.5">
      <c r="A5" s="41" t="s">
        <v>439</v>
      </c>
      <c r="F5" s="38"/>
      <c r="G5" s="46"/>
      <c r="H5" s="47"/>
      <c r="I5" s="45"/>
      <c r="K5" s="140"/>
    </row>
    <row r="6" spans="1:1022" s="36" customFormat="1" ht="16.5">
      <c r="A6" s="41" t="s">
        <v>451</v>
      </c>
      <c r="F6" s="138"/>
      <c r="G6" s="138"/>
      <c r="H6" s="137"/>
      <c r="I6" s="45"/>
      <c r="K6" s="140"/>
    </row>
    <row r="7" spans="1:1022" s="36" customFormat="1" ht="16.5">
      <c r="A7" s="41" t="s">
        <v>112</v>
      </c>
      <c r="F7" s="48"/>
      <c r="G7" s="46"/>
      <c r="H7" s="49"/>
      <c r="I7" s="45"/>
      <c r="K7" s="140"/>
    </row>
    <row r="8" spans="1:1022" s="36" customFormat="1" ht="17.25" thickBot="1">
      <c r="A8" s="50"/>
      <c r="B8" s="39"/>
      <c r="C8" s="39"/>
      <c r="D8" s="39"/>
      <c r="E8" s="39"/>
      <c r="F8" s="40"/>
      <c r="G8" s="39"/>
      <c r="H8" s="39"/>
      <c r="I8" s="51"/>
      <c r="K8" s="140"/>
    </row>
    <row r="9" spans="1:1022" s="17" customFormat="1" ht="12.75" customHeight="1" thickBot="1">
      <c r="A9" s="93"/>
      <c r="E9" s="20"/>
      <c r="F9" s="10"/>
      <c r="I9" s="16"/>
      <c r="K9" s="141"/>
    </row>
    <row r="10" spans="1:1022" s="17" customFormat="1" ht="27" customHeight="1" thickBot="1">
      <c r="A10" s="316" t="s">
        <v>98</v>
      </c>
      <c r="B10" s="317"/>
      <c r="C10" s="317"/>
      <c r="D10" s="317"/>
      <c r="E10" s="317"/>
      <c r="F10" s="317"/>
      <c r="G10" s="317"/>
      <c r="H10" s="317"/>
      <c r="I10" s="318"/>
      <c r="K10" s="141"/>
    </row>
    <row r="11" spans="1:1022" s="17" customFormat="1" ht="12.75" customHeight="1" thickBot="1">
      <c r="A11" s="93"/>
      <c r="E11" s="20"/>
      <c r="F11" s="10"/>
      <c r="I11" s="16"/>
      <c r="K11" s="141"/>
    </row>
    <row r="12" spans="1:1022" s="89" customFormat="1" ht="26.25" thickBot="1">
      <c r="A12" s="131" t="s">
        <v>1</v>
      </c>
      <c r="B12" s="132" t="s">
        <v>2</v>
      </c>
      <c r="C12" s="132" t="s">
        <v>3</v>
      </c>
      <c r="D12" s="132" t="s">
        <v>47</v>
      </c>
      <c r="E12" s="132" t="s">
        <v>48</v>
      </c>
      <c r="F12" s="133" t="s">
        <v>49</v>
      </c>
      <c r="G12" s="134" t="s">
        <v>50</v>
      </c>
      <c r="H12" s="135" t="s">
        <v>51</v>
      </c>
      <c r="I12" s="136" t="s">
        <v>10</v>
      </c>
      <c r="J12" s="97"/>
      <c r="K12" s="105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</row>
    <row r="13" spans="1:1022" s="89" customFormat="1" ht="13.5">
      <c r="A13" s="97"/>
      <c r="B13" s="97"/>
      <c r="C13" s="97"/>
      <c r="D13" s="99"/>
      <c r="E13" s="97"/>
      <c r="F13" s="120"/>
      <c r="G13" s="97"/>
      <c r="H13" s="97"/>
      <c r="I13" s="97"/>
      <c r="J13" s="97"/>
      <c r="K13" s="105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</row>
    <row r="14" spans="1:1022" s="89" customFormat="1" ht="25.5">
      <c r="A14" s="121"/>
      <c r="B14" s="121" t="s">
        <v>19</v>
      </c>
      <c r="C14" s="121" t="s">
        <v>18</v>
      </c>
      <c r="D14" s="122" t="s">
        <v>354</v>
      </c>
      <c r="E14" s="121"/>
      <c r="F14" s="123" t="s">
        <v>49</v>
      </c>
      <c r="G14" s="124" t="s">
        <v>50</v>
      </c>
      <c r="H14" s="158" t="s">
        <v>51</v>
      </c>
      <c r="I14" s="121" t="s">
        <v>10</v>
      </c>
      <c r="J14" s="97"/>
      <c r="K14" s="105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</row>
    <row r="15" spans="1:1022" s="89" customFormat="1" ht="27" outlineLevel="1">
      <c r="A15" s="92">
        <v>1</v>
      </c>
      <c r="B15" s="92" t="s">
        <v>54</v>
      </c>
      <c r="C15" s="92">
        <v>4417</v>
      </c>
      <c r="D15" s="91" t="s">
        <v>105</v>
      </c>
      <c r="E15" s="92" t="s">
        <v>22</v>
      </c>
      <c r="F15" s="148">
        <v>1</v>
      </c>
      <c r="G15" s="319"/>
      <c r="H15" s="145">
        <f>ROUND(F15*G15,2)</f>
        <v>0</v>
      </c>
      <c r="I15" s="95" t="e">
        <f>H15/$H$22</f>
        <v>#DIV/0!</v>
      </c>
      <c r="J15" s="97"/>
      <c r="K15" s="105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</row>
    <row r="16" spans="1:1022" s="89" customFormat="1" ht="27" outlineLevel="1">
      <c r="A16" s="92">
        <v>2</v>
      </c>
      <c r="B16" s="92" t="s">
        <v>54</v>
      </c>
      <c r="C16" s="92">
        <v>4491</v>
      </c>
      <c r="D16" s="91" t="s">
        <v>106</v>
      </c>
      <c r="E16" s="92" t="s">
        <v>22</v>
      </c>
      <c r="F16" s="148">
        <v>4</v>
      </c>
      <c r="G16" s="319"/>
      <c r="H16" s="145">
        <f t="shared" ref="H16:H21" si="0">ROUND(F16*G16,2)</f>
        <v>0</v>
      </c>
      <c r="I16" s="95" t="e">
        <f t="shared" ref="I16:I21" si="1">H16/$H$22</f>
        <v>#DIV/0!</v>
      </c>
      <c r="J16" s="97"/>
      <c r="K16" s="105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</row>
    <row r="17" spans="1:63" s="89" customFormat="1" ht="40.5" outlineLevel="1">
      <c r="A17" s="92">
        <v>3</v>
      </c>
      <c r="B17" s="92" t="s">
        <v>54</v>
      </c>
      <c r="C17" s="92">
        <v>4813</v>
      </c>
      <c r="D17" s="91" t="s">
        <v>107</v>
      </c>
      <c r="E17" s="92" t="s">
        <v>14</v>
      </c>
      <c r="F17" s="148">
        <v>1</v>
      </c>
      <c r="G17" s="319"/>
      <c r="H17" s="145">
        <f t="shared" ref="H17:H18" si="2">ROUND(F17*G17,2)</f>
        <v>0</v>
      </c>
      <c r="I17" s="95" t="e">
        <f t="shared" si="1"/>
        <v>#DIV/0!</v>
      </c>
      <c r="J17" s="97"/>
      <c r="K17" s="105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</row>
    <row r="18" spans="1:63" s="89" customFormat="1" ht="13.5" outlineLevel="1">
      <c r="A18" s="92">
        <v>4</v>
      </c>
      <c r="B18" s="92" t="s">
        <v>54</v>
      </c>
      <c r="C18" s="92">
        <v>5075</v>
      </c>
      <c r="D18" s="91" t="s">
        <v>108</v>
      </c>
      <c r="E18" s="92" t="s">
        <v>27</v>
      </c>
      <c r="F18" s="148">
        <v>0.11</v>
      </c>
      <c r="G18" s="319"/>
      <c r="H18" s="145">
        <f t="shared" si="2"/>
        <v>0</v>
      </c>
      <c r="I18" s="95" t="e">
        <f t="shared" si="1"/>
        <v>#DIV/0!</v>
      </c>
      <c r="J18" s="97"/>
      <c r="K18" s="105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</row>
    <row r="19" spans="1:63" s="89" customFormat="1" ht="13.5" outlineLevel="1">
      <c r="A19" s="92">
        <v>5</v>
      </c>
      <c r="B19" s="92" t="s">
        <v>23</v>
      </c>
      <c r="C19" s="92">
        <v>88262</v>
      </c>
      <c r="D19" s="91" t="s">
        <v>109</v>
      </c>
      <c r="E19" s="92" t="s">
        <v>99</v>
      </c>
      <c r="F19" s="148">
        <v>1</v>
      </c>
      <c r="G19" s="319"/>
      <c r="H19" s="145">
        <f t="shared" si="0"/>
        <v>0</v>
      </c>
      <c r="I19" s="95" t="e">
        <f t="shared" si="1"/>
        <v>#DIV/0!</v>
      </c>
      <c r="J19" s="97"/>
      <c r="K19" s="105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</row>
    <row r="20" spans="1:63" s="89" customFormat="1" ht="13.5" outlineLevel="1">
      <c r="A20" s="92">
        <v>6</v>
      </c>
      <c r="B20" s="92" t="s">
        <v>23</v>
      </c>
      <c r="C20" s="30">
        <v>88316</v>
      </c>
      <c r="D20" s="125" t="s">
        <v>110</v>
      </c>
      <c r="E20" s="92" t="s">
        <v>99</v>
      </c>
      <c r="F20" s="148">
        <v>2</v>
      </c>
      <c r="G20" s="319"/>
      <c r="H20" s="145">
        <f t="shared" si="0"/>
        <v>0</v>
      </c>
      <c r="I20" s="95" t="e">
        <f t="shared" si="1"/>
        <v>#DIV/0!</v>
      </c>
      <c r="J20" s="97"/>
      <c r="K20" s="105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</row>
    <row r="21" spans="1:63" s="89" customFormat="1" ht="40.5" outlineLevel="1">
      <c r="A21" s="92">
        <v>7</v>
      </c>
      <c r="B21" s="92" t="s">
        <v>23</v>
      </c>
      <c r="C21" s="30">
        <v>94962</v>
      </c>
      <c r="D21" s="91" t="s">
        <v>111</v>
      </c>
      <c r="E21" s="92" t="s">
        <v>24</v>
      </c>
      <c r="F21" s="148">
        <v>0.01</v>
      </c>
      <c r="G21" s="319"/>
      <c r="H21" s="145">
        <f t="shared" si="0"/>
        <v>0</v>
      </c>
      <c r="I21" s="95" t="e">
        <f t="shared" si="1"/>
        <v>#DIV/0!</v>
      </c>
      <c r="J21" s="97"/>
      <c r="K21" s="105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</row>
    <row r="22" spans="1:63" s="89" customFormat="1" ht="13.5">
      <c r="A22" s="126"/>
      <c r="B22" s="126"/>
      <c r="C22" s="126"/>
      <c r="D22" s="127" t="s">
        <v>52</v>
      </c>
      <c r="E22" s="101" t="s">
        <v>14</v>
      </c>
      <c r="F22" s="128"/>
      <c r="G22" s="129"/>
      <c r="H22" s="146">
        <f>SUM(H15:H21)</f>
        <v>0</v>
      </c>
      <c r="I22" s="130" t="e">
        <f>SUM(I15:I21)</f>
        <v>#DIV/0!</v>
      </c>
      <c r="J22" s="97"/>
      <c r="K22" s="105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</row>
    <row r="23" spans="1:63" s="89" customFormat="1" ht="13.5">
      <c r="A23" s="97"/>
      <c r="B23" s="97"/>
      <c r="C23" s="97"/>
      <c r="D23" s="99"/>
      <c r="E23" s="97"/>
      <c r="F23" s="120"/>
      <c r="G23" s="97"/>
      <c r="H23" s="97"/>
      <c r="I23" s="97"/>
      <c r="J23" s="97"/>
      <c r="K23" s="105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</row>
    <row r="24" spans="1:63" s="89" customFormat="1" ht="25.5">
      <c r="A24" s="121"/>
      <c r="B24" s="121" t="s">
        <v>19</v>
      </c>
      <c r="C24" s="121" t="s">
        <v>53</v>
      </c>
      <c r="D24" s="122" t="s">
        <v>131</v>
      </c>
      <c r="E24" s="121"/>
      <c r="F24" s="123" t="s">
        <v>49</v>
      </c>
      <c r="G24" s="124" t="s">
        <v>50</v>
      </c>
      <c r="H24" s="158" t="s">
        <v>51</v>
      </c>
      <c r="I24" s="121" t="s">
        <v>10</v>
      </c>
      <c r="J24" s="97"/>
      <c r="K24" s="105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</row>
    <row r="25" spans="1:63" s="89" customFormat="1" ht="67.5" outlineLevel="1">
      <c r="A25" s="92">
        <v>1</v>
      </c>
      <c r="B25" s="92" t="s">
        <v>23</v>
      </c>
      <c r="C25" s="92">
        <v>90100</v>
      </c>
      <c r="D25" s="91" t="s">
        <v>132</v>
      </c>
      <c r="E25" s="92" t="s">
        <v>24</v>
      </c>
      <c r="F25" s="148">
        <v>2.35</v>
      </c>
      <c r="G25" s="319"/>
      <c r="H25" s="145">
        <f>ROUND(F25*G25,2)</f>
        <v>0</v>
      </c>
      <c r="I25" s="95" t="e">
        <f t="shared" ref="I25:I34" si="3">H25/$H$35</f>
        <v>#DIV/0!</v>
      </c>
      <c r="J25" s="97"/>
      <c r="K25" s="105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</row>
    <row r="26" spans="1:63" s="89" customFormat="1" ht="27" outlineLevel="1">
      <c r="A26" s="92">
        <v>2</v>
      </c>
      <c r="B26" s="92" t="s">
        <v>23</v>
      </c>
      <c r="C26" s="92">
        <v>101619</v>
      </c>
      <c r="D26" s="91" t="s">
        <v>233</v>
      </c>
      <c r="E26" s="92" t="s">
        <v>24</v>
      </c>
      <c r="F26" s="148">
        <v>0.06</v>
      </c>
      <c r="G26" s="319"/>
      <c r="H26" s="145">
        <f t="shared" ref="H26:H34" si="4">ROUND(F26*G26,2)</f>
        <v>0</v>
      </c>
      <c r="I26" s="95" t="e">
        <f t="shared" si="3"/>
        <v>#DIV/0!</v>
      </c>
      <c r="J26" s="97"/>
      <c r="K26" s="105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</row>
    <row r="27" spans="1:63" s="89" customFormat="1" ht="27" outlineLevel="1">
      <c r="A27" s="92">
        <v>3</v>
      </c>
      <c r="B27" s="92" t="s">
        <v>23</v>
      </c>
      <c r="C27" s="92">
        <v>95241</v>
      </c>
      <c r="D27" s="91" t="s">
        <v>133</v>
      </c>
      <c r="E27" s="92" t="s">
        <v>14</v>
      </c>
      <c r="F27" s="148">
        <v>1</v>
      </c>
      <c r="G27" s="319"/>
      <c r="H27" s="145">
        <f t="shared" si="4"/>
        <v>0</v>
      </c>
      <c r="I27" s="95" t="e">
        <f t="shared" si="3"/>
        <v>#DIV/0!</v>
      </c>
      <c r="J27" s="97"/>
      <c r="K27" s="105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</row>
    <row r="28" spans="1:63" s="89" customFormat="1" ht="27" outlineLevel="1">
      <c r="A28" s="92">
        <v>4</v>
      </c>
      <c r="B28" s="92" t="s">
        <v>23</v>
      </c>
      <c r="C28" s="92">
        <v>89455</v>
      </c>
      <c r="D28" s="91" t="s">
        <v>134</v>
      </c>
      <c r="E28" s="92" t="s">
        <v>14</v>
      </c>
      <c r="F28" s="148">
        <v>4.5999999999999996</v>
      </c>
      <c r="G28" s="319"/>
      <c r="H28" s="145">
        <f t="shared" si="4"/>
        <v>0</v>
      </c>
      <c r="I28" s="95" t="e">
        <f t="shared" si="3"/>
        <v>#DIV/0!</v>
      </c>
      <c r="J28" s="97"/>
      <c r="K28" s="105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</row>
    <row r="29" spans="1:63" s="89" customFormat="1" ht="54" outlineLevel="1">
      <c r="A29" s="92">
        <v>5</v>
      </c>
      <c r="B29" s="92" t="s">
        <v>23</v>
      </c>
      <c r="C29" s="92">
        <v>87792</v>
      </c>
      <c r="D29" s="91" t="s">
        <v>135</v>
      </c>
      <c r="E29" s="92" t="s">
        <v>14</v>
      </c>
      <c r="F29" s="148">
        <v>4.5999999999999996</v>
      </c>
      <c r="G29" s="319"/>
      <c r="H29" s="145">
        <f t="shared" si="4"/>
        <v>0</v>
      </c>
      <c r="I29" s="95" t="e">
        <f t="shared" si="3"/>
        <v>#DIV/0!</v>
      </c>
      <c r="J29" s="97"/>
      <c r="K29" s="105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</row>
    <row r="30" spans="1:63" s="89" customFormat="1" ht="40.5" outlineLevel="1">
      <c r="A30" s="92">
        <v>6</v>
      </c>
      <c r="B30" s="92" t="s">
        <v>23</v>
      </c>
      <c r="C30" s="92">
        <v>102475</v>
      </c>
      <c r="D30" s="91" t="s">
        <v>136</v>
      </c>
      <c r="E30" s="92" t="s">
        <v>24</v>
      </c>
      <c r="F30" s="148">
        <v>0.35</v>
      </c>
      <c r="G30" s="319"/>
      <c r="H30" s="145">
        <f t="shared" si="4"/>
        <v>0</v>
      </c>
      <c r="I30" s="95" t="e">
        <f t="shared" si="3"/>
        <v>#DIV/0!</v>
      </c>
      <c r="J30" s="97"/>
      <c r="K30" s="105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</row>
    <row r="31" spans="1:63" s="89" customFormat="1" ht="27" outlineLevel="1">
      <c r="A31" s="92">
        <v>7</v>
      </c>
      <c r="B31" s="92" t="s">
        <v>23</v>
      </c>
      <c r="C31" s="92">
        <v>103670</v>
      </c>
      <c r="D31" s="91" t="s">
        <v>137</v>
      </c>
      <c r="E31" s="92" t="s">
        <v>24</v>
      </c>
      <c r="F31" s="148">
        <v>0.35</v>
      </c>
      <c r="G31" s="319"/>
      <c r="H31" s="145">
        <f t="shared" si="4"/>
        <v>0</v>
      </c>
      <c r="I31" s="95" t="e">
        <f t="shared" si="3"/>
        <v>#DIV/0!</v>
      </c>
      <c r="J31" s="97"/>
      <c r="K31" s="105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</row>
    <row r="32" spans="1:63" s="89" customFormat="1" ht="40.5" outlineLevel="1">
      <c r="A32" s="92">
        <v>8</v>
      </c>
      <c r="B32" s="92" t="s">
        <v>23</v>
      </c>
      <c r="C32" s="92">
        <v>92762</v>
      </c>
      <c r="D32" s="91" t="s">
        <v>138</v>
      </c>
      <c r="E32" s="92" t="s">
        <v>27</v>
      </c>
      <c r="F32" s="148">
        <v>28</v>
      </c>
      <c r="G32" s="319"/>
      <c r="H32" s="145">
        <f t="shared" si="4"/>
        <v>0</v>
      </c>
      <c r="I32" s="95" t="e">
        <f t="shared" si="3"/>
        <v>#DIV/0!</v>
      </c>
      <c r="J32" s="97"/>
      <c r="K32" s="105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</row>
    <row r="33" spans="1:63" s="89" customFormat="1" ht="27" outlineLevel="1">
      <c r="A33" s="92">
        <v>9</v>
      </c>
      <c r="B33" s="92" t="s">
        <v>23</v>
      </c>
      <c r="C33" s="92">
        <v>92267</v>
      </c>
      <c r="D33" s="91" t="s">
        <v>139</v>
      </c>
      <c r="E33" s="92" t="s">
        <v>14</v>
      </c>
      <c r="F33" s="148">
        <v>0.92</v>
      </c>
      <c r="G33" s="319"/>
      <c r="H33" s="145">
        <f t="shared" si="4"/>
        <v>0</v>
      </c>
      <c r="I33" s="95" t="e">
        <f t="shared" si="3"/>
        <v>#DIV/0!</v>
      </c>
      <c r="J33" s="97"/>
      <c r="K33" s="105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</row>
    <row r="34" spans="1:63" s="89" customFormat="1" ht="27" outlineLevel="1">
      <c r="A34" s="92">
        <v>10</v>
      </c>
      <c r="B34" s="92" t="s">
        <v>23</v>
      </c>
      <c r="C34" s="92">
        <v>93382</v>
      </c>
      <c r="D34" s="91" t="s">
        <v>140</v>
      </c>
      <c r="E34" s="92" t="s">
        <v>24</v>
      </c>
      <c r="F34" s="148">
        <v>0.76</v>
      </c>
      <c r="G34" s="319"/>
      <c r="H34" s="145">
        <f t="shared" si="4"/>
        <v>0</v>
      </c>
      <c r="I34" s="95" t="e">
        <f t="shared" si="3"/>
        <v>#DIV/0!</v>
      </c>
      <c r="J34" s="97"/>
      <c r="K34" s="105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</row>
    <row r="35" spans="1:63" s="89" customFormat="1" ht="13.5">
      <c r="A35" s="126"/>
      <c r="B35" s="126"/>
      <c r="C35" s="126"/>
      <c r="D35" s="127" t="s">
        <v>52</v>
      </c>
      <c r="E35" s="101" t="s">
        <v>17</v>
      </c>
      <c r="F35" s="128"/>
      <c r="G35" s="129"/>
      <c r="H35" s="146">
        <f>SUM(H25:H34)</f>
        <v>0</v>
      </c>
      <c r="I35" s="130" t="e">
        <f>SUM(I25:I34)</f>
        <v>#DIV/0!</v>
      </c>
      <c r="J35" s="97"/>
      <c r="K35" s="105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</row>
    <row r="36" spans="1:63" s="89" customFormat="1" ht="13.5">
      <c r="A36" s="97"/>
      <c r="B36" s="97"/>
      <c r="C36" s="97"/>
      <c r="D36" s="99"/>
      <c r="E36" s="97"/>
      <c r="F36" s="120"/>
      <c r="G36" s="97"/>
      <c r="H36" s="97"/>
      <c r="I36" s="97"/>
      <c r="J36" s="97"/>
      <c r="K36" s="105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</row>
    <row r="37" spans="1:63" s="89" customFormat="1" ht="25.5">
      <c r="A37" s="121"/>
      <c r="B37" s="121" t="s">
        <v>19</v>
      </c>
      <c r="C37" s="121" t="s">
        <v>191</v>
      </c>
      <c r="D37" s="122" t="s">
        <v>235</v>
      </c>
      <c r="E37" s="121" t="s">
        <v>48</v>
      </c>
      <c r="F37" s="123" t="s">
        <v>49</v>
      </c>
      <c r="G37" s="124" t="s">
        <v>50</v>
      </c>
      <c r="H37" s="158" t="s">
        <v>51</v>
      </c>
      <c r="I37" s="121" t="s">
        <v>10</v>
      </c>
      <c r="J37" s="97"/>
      <c r="K37" s="105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</row>
    <row r="38" spans="1:63" s="89" customFormat="1" ht="40.5" outlineLevel="1">
      <c r="A38" s="92">
        <v>1</v>
      </c>
      <c r="B38" s="92" t="s">
        <v>54</v>
      </c>
      <c r="C38" s="92">
        <v>34492</v>
      </c>
      <c r="D38" s="91" t="s">
        <v>227</v>
      </c>
      <c r="E38" s="92" t="s">
        <v>24</v>
      </c>
      <c r="F38" s="148">
        <v>9.5000000000000001E-2</v>
      </c>
      <c r="G38" s="319"/>
      <c r="H38" s="145">
        <f>ROUND(F38*G38,2)</f>
        <v>0</v>
      </c>
      <c r="I38" s="95" t="e">
        <f>H38/$H$41</f>
        <v>#DIV/0!</v>
      </c>
      <c r="J38" s="97"/>
      <c r="K38" s="105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7"/>
      <c r="BG38" s="97"/>
      <c r="BH38" s="97"/>
      <c r="BI38" s="97"/>
      <c r="BJ38" s="97"/>
      <c r="BK38" s="97"/>
    </row>
    <row r="39" spans="1:63" s="89" customFormat="1" ht="13.5" outlineLevel="1">
      <c r="A39" s="92">
        <v>2</v>
      </c>
      <c r="B39" s="92" t="s">
        <v>23</v>
      </c>
      <c r="C39" s="147">
        <v>88316</v>
      </c>
      <c r="D39" s="91" t="s">
        <v>110</v>
      </c>
      <c r="E39" s="92" t="s">
        <v>99</v>
      </c>
      <c r="F39" s="148">
        <v>0.08</v>
      </c>
      <c r="G39" s="319"/>
      <c r="H39" s="145">
        <f t="shared" ref="H39:H40" si="5">ROUND(F39*G39,2)</f>
        <v>0</v>
      </c>
      <c r="I39" s="95" t="e">
        <f t="shared" ref="I39:I40" si="6">H39/$H$41</f>
        <v>#DIV/0!</v>
      </c>
      <c r="J39" s="97"/>
      <c r="K39" s="105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BI39" s="97"/>
      <c r="BJ39" s="97"/>
      <c r="BK39" s="97"/>
    </row>
    <row r="40" spans="1:63" s="89" customFormat="1" ht="13.5" outlineLevel="1">
      <c r="A40" s="92">
        <v>3</v>
      </c>
      <c r="B40" s="92" t="s">
        <v>23</v>
      </c>
      <c r="C40" s="147">
        <v>88309</v>
      </c>
      <c r="D40" s="91" t="s">
        <v>212</v>
      </c>
      <c r="E40" s="92" t="s">
        <v>99</v>
      </c>
      <c r="F40" s="148">
        <v>0.2</v>
      </c>
      <c r="G40" s="319"/>
      <c r="H40" s="145">
        <f t="shared" si="5"/>
        <v>0</v>
      </c>
      <c r="I40" s="95" t="e">
        <f t="shared" si="6"/>
        <v>#DIV/0!</v>
      </c>
      <c r="J40" s="97"/>
      <c r="K40" s="105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</row>
    <row r="41" spans="1:63" s="89" customFormat="1" ht="13.5">
      <c r="A41" s="126"/>
      <c r="B41" s="126"/>
      <c r="C41" s="126"/>
      <c r="D41" s="127" t="s">
        <v>52</v>
      </c>
      <c r="E41" s="101" t="s">
        <v>14</v>
      </c>
      <c r="F41" s="128"/>
      <c r="G41" s="129"/>
      <c r="H41" s="146">
        <f>SUM(H38:H40)</f>
        <v>0</v>
      </c>
      <c r="I41" s="130" t="e">
        <f>SUM(I38:I40)</f>
        <v>#DIV/0!</v>
      </c>
      <c r="J41" s="97"/>
      <c r="K41" s="105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</row>
    <row r="42" spans="1:63" s="89" customFormat="1" ht="13.5">
      <c r="A42" s="97"/>
      <c r="B42" s="97"/>
      <c r="C42" s="97"/>
      <c r="D42" s="99"/>
      <c r="E42" s="97"/>
      <c r="F42" s="120"/>
      <c r="G42" s="97"/>
      <c r="H42" s="97"/>
      <c r="I42" s="97"/>
      <c r="J42" s="97"/>
      <c r="K42" s="105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</row>
    <row r="43" spans="1:63" s="89" customFormat="1" ht="38.25">
      <c r="A43" s="121"/>
      <c r="B43" s="121" t="s">
        <v>19</v>
      </c>
      <c r="C43" s="121" t="s">
        <v>217</v>
      </c>
      <c r="D43" s="122" t="s">
        <v>192</v>
      </c>
      <c r="E43" s="121"/>
      <c r="F43" s="123" t="s">
        <v>49</v>
      </c>
      <c r="G43" s="124" t="s">
        <v>50</v>
      </c>
      <c r="H43" s="158" t="s">
        <v>51</v>
      </c>
      <c r="I43" s="121" t="s">
        <v>10</v>
      </c>
      <c r="J43" s="97"/>
      <c r="K43" s="105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</row>
    <row r="44" spans="1:63" s="89" customFormat="1" ht="27" outlineLevel="1">
      <c r="A44" s="92">
        <v>1</v>
      </c>
      <c r="B44" s="92" t="s">
        <v>54</v>
      </c>
      <c r="C44" s="92">
        <v>41195</v>
      </c>
      <c r="D44" s="91" t="s">
        <v>200</v>
      </c>
      <c r="E44" s="92" t="s">
        <v>17</v>
      </c>
      <c r="F44" s="148">
        <v>1</v>
      </c>
      <c r="G44" s="319"/>
      <c r="H44" s="145">
        <f>ROUND(F44*G44,2)</f>
        <v>0</v>
      </c>
      <c r="I44" s="95" t="e">
        <f t="shared" ref="I44:I63" si="7">H44/$H$64</f>
        <v>#DIV/0!</v>
      </c>
      <c r="J44" s="97"/>
      <c r="K44" s="105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</row>
    <row r="45" spans="1:63" s="89" customFormat="1" ht="40.5" outlineLevel="1">
      <c r="A45" s="92">
        <v>2</v>
      </c>
      <c r="B45" s="92" t="s">
        <v>193</v>
      </c>
      <c r="C45" s="92">
        <v>1</v>
      </c>
      <c r="D45" s="91" t="s">
        <v>213</v>
      </c>
      <c r="E45" s="92" t="s">
        <v>17</v>
      </c>
      <c r="F45" s="148">
        <v>1</v>
      </c>
      <c r="G45" s="319"/>
      <c r="H45" s="145">
        <f t="shared" ref="H45:H63" si="8">ROUND(F45*G45,2)</f>
        <v>0</v>
      </c>
      <c r="I45" s="95" t="e">
        <f t="shared" si="7"/>
        <v>#DIV/0!</v>
      </c>
      <c r="J45" s="97"/>
      <c r="K45" s="105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</row>
    <row r="46" spans="1:63" s="89" customFormat="1" ht="40.5" outlineLevel="1">
      <c r="A46" s="92">
        <v>3</v>
      </c>
      <c r="B46" s="92" t="s">
        <v>54</v>
      </c>
      <c r="C46" s="92">
        <v>39809</v>
      </c>
      <c r="D46" s="91" t="s">
        <v>201</v>
      </c>
      <c r="E46" s="92" t="s">
        <v>17</v>
      </c>
      <c r="F46" s="148">
        <v>1</v>
      </c>
      <c r="G46" s="319"/>
      <c r="H46" s="145">
        <f t="shared" si="8"/>
        <v>0</v>
      </c>
      <c r="I46" s="95" t="e">
        <f t="shared" si="7"/>
        <v>#DIV/0!</v>
      </c>
      <c r="J46" s="97"/>
      <c r="K46" s="105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97"/>
      <c r="BJ46" s="97"/>
      <c r="BK46" s="97"/>
    </row>
    <row r="47" spans="1:63" s="89" customFormat="1" ht="27" outlineLevel="1">
      <c r="A47" s="82">
        <v>4</v>
      </c>
      <c r="B47" s="82" t="s">
        <v>13</v>
      </c>
      <c r="C47" s="82" t="s">
        <v>153</v>
      </c>
      <c r="D47" s="186" t="s">
        <v>172</v>
      </c>
      <c r="E47" s="92" t="s">
        <v>17</v>
      </c>
      <c r="F47" s="148">
        <v>1</v>
      </c>
      <c r="G47" s="319"/>
      <c r="H47" s="145">
        <f t="shared" si="8"/>
        <v>0</v>
      </c>
      <c r="I47" s="95" t="e">
        <f t="shared" si="7"/>
        <v>#DIV/0!</v>
      </c>
      <c r="J47" s="97"/>
      <c r="K47" s="105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</row>
    <row r="48" spans="1:63" s="89" customFormat="1" ht="40.5" outlineLevel="1">
      <c r="A48" s="92">
        <v>5</v>
      </c>
      <c r="B48" s="92" t="s">
        <v>23</v>
      </c>
      <c r="C48" s="92">
        <v>92981</v>
      </c>
      <c r="D48" s="91" t="s">
        <v>218</v>
      </c>
      <c r="E48" s="92" t="s">
        <v>22</v>
      </c>
      <c r="F48" s="148">
        <v>8</v>
      </c>
      <c r="G48" s="319"/>
      <c r="H48" s="145">
        <f t="shared" si="8"/>
        <v>0</v>
      </c>
      <c r="I48" s="95" t="e">
        <f t="shared" si="7"/>
        <v>#DIV/0!</v>
      </c>
      <c r="J48" s="97"/>
      <c r="K48" s="105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</row>
    <row r="49" spans="1:63" s="89" customFormat="1" ht="27" outlineLevel="1">
      <c r="A49" s="92">
        <v>6</v>
      </c>
      <c r="B49" s="92" t="s">
        <v>23</v>
      </c>
      <c r="C49" s="92">
        <v>96985</v>
      </c>
      <c r="D49" s="91" t="s">
        <v>205</v>
      </c>
      <c r="E49" s="92" t="s">
        <v>17</v>
      </c>
      <c r="F49" s="148">
        <v>1</v>
      </c>
      <c r="G49" s="319"/>
      <c r="H49" s="145">
        <f t="shared" si="8"/>
        <v>0</v>
      </c>
      <c r="I49" s="95" t="e">
        <f t="shared" si="7"/>
        <v>#DIV/0!</v>
      </c>
      <c r="J49" s="97"/>
      <c r="K49" s="105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</row>
    <row r="50" spans="1:63" s="89" customFormat="1" ht="13.5" outlineLevel="1">
      <c r="A50" s="92">
        <v>7</v>
      </c>
      <c r="B50" s="92" t="s">
        <v>13</v>
      </c>
      <c r="C50" s="92" t="s">
        <v>156</v>
      </c>
      <c r="D50" s="91" t="s">
        <v>175</v>
      </c>
      <c r="E50" s="92" t="s">
        <v>17</v>
      </c>
      <c r="F50" s="148">
        <v>1</v>
      </c>
      <c r="G50" s="319"/>
      <c r="H50" s="145">
        <f t="shared" si="8"/>
        <v>0</v>
      </c>
      <c r="I50" s="95" t="e">
        <f t="shared" si="7"/>
        <v>#DIV/0!</v>
      </c>
      <c r="J50" s="97"/>
      <c r="K50" s="105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</row>
    <row r="51" spans="1:63" s="89" customFormat="1" ht="27" outlineLevel="1">
      <c r="A51" s="92">
        <v>8</v>
      </c>
      <c r="B51" s="92" t="s">
        <v>13</v>
      </c>
      <c r="C51" s="92" t="s">
        <v>198</v>
      </c>
      <c r="D51" s="91" t="s">
        <v>206</v>
      </c>
      <c r="E51" s="92" t="s">
        <v>17</v>
      </c>
      <c r="F51" s="148">
        <v>1</v>
      </c>
      <c r="G51" s="319"/>
      <c r="H51" s="145">
        <f t="shared" ref="H51:H57" si="9">ROUND(F51*G51,2)</f>
        <v>0</v>
      </c>
      <c r="I51" s="95" t="e">
        <f t="shared" si="7"/>
        <v>#DIV/0!</v>
      </c>
      <c r="J51" s="97"/>
      <c r="K51" s="105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</row>
    <row r="52" spans="1:63" s="89" customFormat="1" ht="13.5" outlineLevel="1">
      <c r="A52" s="92">
        <v>9</v>
      </c>
      <c r="B52" s="92" t="s">
        <v>13</v>
      </c>
      <c r="C52" s="92" t="s">
        <v>194</v>
      </c>
      <c r="D52" s="91" t="s">
        <v>207</v>
      </c>
      <c r="E52" s="92" t="s">
        <v>17</v>
      </c>
      <c r="F52" s="148">
        <v>1</v>
      </c>
      <c r="G52" s="319"/>
      <c r="H52" s="145">
        <f t="shared" si="9"/>
        <v>0</v>
      </c>
      <c r="I52" s="95" t="e">
        <f t="shared" si="7"/>
        <v>#DIV/0!</v>
      </c>
      <c r="J52" s="97"/>
      <c r="K52" s="105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</row>
    <row r="53" spans="1:63" s="89" customFormat="1" ht="13.5" outlineLevel="1">
      <c r="A53" s="92">
        <v>10</v>
      </c>
      <c r="B53" s="92" t="s">
        <v>13</v>
      </c>
      <c r="C53" s="92" t="s">
        <v>195</v>
      </c>
      <c r="D53" s="91" t="s">
        <v>208</v>
      </c>
      <c r="E53" s="92" t="s">
        <v>17</v>
      </c>
      <c r="F53" s="148">
        <v>1</v>
      </c>
      <c r="G53" s="319"/>
      <c r="H53" s="145">
        <f t="shared" si="9"/>
        <v>0</v>
      </c>
      <c r="I53" s="95" t="e">
        <f t="shared" si="7"/>
        <v>#DIV/0!</v>
      </c>
      <c r="J53" s="97"/>
      <c r="K53" s="105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</row>
    <row r="54" spans="1:63" s="89" customFormat="1" ht="27" outlineLevel="1">
      <c r="A54" s="92">
        <v>11</v>
      </c>
      <c r="B54" s="92" t="s">
        <v>13</v>
      </c>
      <c r="C54" s="147" t="s">
        <v>196</v>
      </c>
      <c r="D54" s="91" t="s">
        <v>443</v>
      </c>
      <c r="E54" s="92" t="s">
        <v>22</v>
      </c>
      <c r="F54" s="148">
        <v>6</v>
      </c>
      <c r="G54" s="319"/>
      <c r="H54" s="145">
        <f t="shared" si="9"/>
        <v>0</v>
      </c>
      <c r="I54" s="95" t="e">
        <f t="shared" si="7"/>
        <v>#DIV/0!</v>
      </c>
      <c r="J54" s="97"/>
      <c r="K54" s="105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</row>
    <row r="55" spans="1:63" s="89" customFormat="1" ht="40.5" outlineLevel="1">
      <c r="A55" s="92">
        <v>12</v>
      </c>
      <c r="B55" s="92" t="s">
        <v>13</v>
      </c>
      <c r="C55" s="147" t="s">
        <v>197</v>
      </c>
      <c r="D55" s="91" t="s">
        <v>219</v>
      </c>
      <c r="E55" s="92" t="s">
        <v>17</v>
      </c>
      <c r="F55" s="148">
        <v>2</v>
      </c>
      <c r="G55" s="319"/>
      <c r="H55" s="145">
        <f t="shared" si="9"/>
        <v>0</v>
      </c>
      <c r="I55" s="95" t="e">
        <f t="shared" si="7"/>
        <v>#DIV/0!</v>
      </c>
      <c r="J55" s="97"/>
      <c r="K55" s="105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</row>
    <row r="56" spans="1:63" s="89" customFormat="1" ht="40.5" outlineLevel="1">
      <c r="A56" s="92">
        <v>13</v>
      </c>
      <c r="B56" s="92" t="s">
        <v>54</v>
      </c>
      <c r="C56" s="92">
        <v>11950</v>
      </c>
      <c r="D56" s="91" t="s">
        <v>202</v>
      </c>
      <c r="E56" s="92" t="s">
        <v>17</v>
      </c>
      <c r="F56" s="148">
        <v>4</v>
      </c>
      <c r="G56" s="319"/>
      <c r="H56" s="145">
        <f t="shared" si="9"/>
        <v>0</v>
      </c>
      <c r="I56" s="95" t="e">
        <f t="shared" si="7"/>
        <v>#DIV/0!</v>
      </c>
      <c r="J56" s="97"/>
      <c r="K56" s="105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7"/>
    </row>
    <row r="57" spans="1:63" s="89" customFormat="1" ht="13.5" outlineLevel="1">
      <c r="A57" s="92">
        <v>14</v>
      </c>
      <c r="B57" s="92" t="s">
        <v>23</v>
      </c>
      <c r="C57" s="147">
        <v>88247</v>
      </c>
      <c r="D57" s="91" t="s">
        <v>210</v>
      </c>
      <c r="E57" s="92" t="s">
        <v>99</v>
      </c>
      <c r="F57" s="148">
        <v>0.5</v>
      </c>
      <c r="G57" s="319"/>
      <c r="H57" s="145">
        <f t="shared" si="9"/>
        <v>0</v>
      </c>
      <c r="I57" s="95" t="e">
        <f t="shared" si="7"/>
        <v>#DIV/0!</v>
      </c>
      <c r="J57" s="97"/>
      <c r="K57" s="105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7"/>
    </row>
    <row r="58" spans="1:63" s="89" customFormat="1" ht="13.5" outlineLevel="1">
      <c r="A58" s="92">
        <v>15</v>
      </c>
      <c r="B58" s="92" t="s">
        <v>23</v>
      </c>
      <c r="C58" s="147">
        <v>88264</v>
      </c>
      <c r="D58" s="91" t="s">
        <v>211</v>
      </c>
      <c r="E58" s="92" t="s">
        <v>99</v>
      </c>
      <c r="F58" s="148">
        <v>2</v>
      </c>
      <c r="G58" s="319"/>
      <c r="H58" s="145">
        <f t="shared" si="8"/>
        <v>0</v>
      </c>
      <c r="I58" s="95" t="e">
        <f t="shared" si="7"/>
        <v>#DIV/0!</v>
      </c>
      <c r="J58" s="97"/>
      <c r="K58" s="105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</row>
    <row r="59" spans="1:63" s="89" customFormat="1" ht="40.5" outlineLevel="1">
      <c r="A59" s="92">
        <v>16</v>
      </c>
      <c r="B59" s="92" t="s">
        <v>23</v>
      </c>
      <c r="C59" s="92">
        <v>91872</v>
      </c>
      <c r="D59" s="91" t="s">
        <v>188</v>
      </c>
      <c r="E59" s="92" t="s">
        <v>22</v>
      </c>
      <c r="F59" s="148">
        <v>3</v>
      </c>
      <c r="G59" s="319"/>
      <c r="H59" s="145">
        <f t="shared" si="8"/>
        <v>0</v>
      </c>
      <c r="I59" s="95" t="e">
        <f t="shared" si="7"/>
        <v>#DIV/0!</v>
      </c>
      <c r="J59" s="97"/>
      <c r="K59" s="105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</row>
    <row r="60" spans="1:63" s="89" customFormat="1" ht="40.5" outlineLevel="1">
      <c r="A60" s="92">
        <v>17</v>
      </c>
      <c r="B60" s="92" t="s">
        <v>54</v>
      </c>
      <c r="C60" s="92">
        <v>4346</v>
      </c>
      <c r="D60" s="91" t="s">
        <v>203</v>
      </c>
      <c r="E60" s="92" t="s">
        <v>17</v>
      </c>
      <c r="F60" s="148">
        <v>2</v>
      </c>
      <c r="G60" s="319"/>
      <c r="H60" s="145">
        <f t="shared" si="8"/>
        <v>0</v>
      </c>
      <c r="I60" s="95" t="e">
        <f t="shared" si="7"/>
        <v>#DIV/0!</v>
      </c>
      <c r="J60" s="97"/>
      <c r="K60" s="105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</row>
    <row r="61" spans="1:63" s="89" customFormat="1" ht="13.5" outlineLevel="1">
      <c r="A61" s="92">
        <v>18</v>
      </c>
      <c r="B61" s="92" t="s">
        <v>23</v>
      </c>
      <c r="C61" s="147">
        <v>88316</v>
      </c>
      <c r="D61" s="91" t="s">
        <v>110</v>
      </c>
      <c r="E61" s="92" t="s">
        <v>99</v>
      </c>
      <c r="F61" s="148">
        <v>0.5</v>
      </c>
      <c r="G61" s="319"/>
      <c r="H61" s="145">
        <f t="shared" si="8"/>
        <v>0</v>
      </c>
      <c r="I61" s="95" t="e">
        <f t="shared" si="7"/>
        <v>#DIV/0!</v>
      </c>
      <c r="J61" s="97"/>
      <c r="K61" s="105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</row>
    <row r="62" spans="1:63" s="89" customFormat="1" ht="13.5" outlineLevel="1">
      <c r="A62" s="92">
        <v>19</v>
      </c>
      <c r="B62" s="92" t="s">
        <v>23</v>
      </c>
      <c r="C62" s="147">
        <v>88309</v>
      </c>
      <c r="D62" s="91" t="s">
        <v>212</v>
      </c>
      <c r="E62" s="92" t="s">
        <v>99</v>
      </c>
      <c r="F62" s="148">
        <v>0.5</v>
      </c>
      <c r="G62" s="319"/>
      <c r="H62" s="145">
        <f t="shared" si="8"/>
        <v>0</v>
      </c>
      <c r="I62" s="95" t="e">
        <f t="shared" si="7"/>
        <v>#DIV/0!</v>
      </c>
      <c r="J62" s="97"/>
      <c r="K62" s="105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97"/>
      <c r="BJ62" s="97"/>
      <c r="BK62" s="97"/>
    </row>
    <row r="63" spans="1:63" s="89" customFormat="1" ht="13.5" outlineLevel="1">
      <c r="A63" s="92">
        <v>20</v>
      </c>
      <c r="B63" s="92" t="s">
        <v>54</v>
      </c>
      <c r="C63" s="92">
        <v>406</v>
      </c>
      <c r="D63" s="91" t="s">
        <v>204</v>
      </c>
      <c r="E63" s="92" t="s">
        <v>17</v>
      </c>
      <c r="F63" s="148">
        <v>0.17</v>
      </c>
      <c r="G63" s="319"/>
      <c r="H63" s="145">
        <f t="shared" si="8"/>
        <v>0</v>
      </c>
      <c r="I63" s="95" t="e">
        <f t="shared" si="7"/>
        <v>#DIV/0!</v>
      </c>
      <c r="J63" s="97"/>
      <c r="K63" s="105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  <c r="BC63" s="97"/>
      <c r="BD63" s="97"/>
      <c r="BE63" s="97"/>
      <c r="BF63" s="97"/>
      <c r="BG63" s="97"/>
      <c r="BH63" s="97"/>
      <c r="BI63" s="97"/>
      <c r="BJ63" s="97"/>
      <c r="BK63" s="97"/>
    </row>
    <row r="64" spans="1:63" s="89" customFormat="1" ht="13.5">
      <c r="A64" s="126"/>
      <c r="B64" s="126"/>
      <c r="C64" s="126"/>
      <c r="D64" s="127" t="s">
        <v>52</v>
      </c>
      <c r="E64" s="101" t="s">
        <v>17</v>
      </c>
      <c r="F64" s="128"/>
      <c r="G64" s="129"/>
      <c r="H64" s="146">
        <f>SUM(H44:H63)</f>
        <v>0</v>
      </c>
      <c r="I64" s="130" t="e">
        <f>SUM(I44:I63)</f>
        <v>#DIV/0!</v>
      </c>
      <c r="J64" s="97"/>
      <c r="K64" s="105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</row>
    <row r="65" spans="1:63" s="89" customFormat="1" ht="13.5">
      <c r="A65" s="97"/>
      <c r="B65" s="97"/>
      <c r="C65" s="97"/>
      <c r="D65" s="99"/>
      <c r="E65" s="97"/>
      <c r="F65" s="120"/>
      <c r="G65" s="97"/>
      <c r="H65" s="97"/>
      <c r="I65" s="97"/>
      <c r="J65" s="97"/>
      <c r="K65" s="105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  <c r="BC65" s="97"/>
      <c r="BD65" s="97"/>
      <c r="BE65" s="97"/>
      <c r="BF65" s="97"/>
      <c r="BG65" s="97"/>
      <c r="BH65" s="97"/>
      <c r="BI65" s="97"/>
      <c r="BJ65" s="97"/>
    </row>
    <row r="66" spans="1:63" s="89" customFormat="1" ht="25.5">
      <c r="A66" s="121"/>
      <c r="B66" s="153" t="s">
        <v>19</v>
      </c>
      <c r="C66" s="153" t="s">
        <v>228</v>
      </c>
      <c r="D66" s="154" t="s">
        <v>199</v>
      </c>
      <c r="E66" s="121"/>
      <c r="F66" s="123" t="s">
        <v>49</v>
      </c>
      <c r="G66" s="124" t="s">
        <v>50</v>
      </c>
      <c r="H66" s="158" t="s">
        <v>51</v>
      </c>
      <c r="I66" s="121" t="s">
        <v>10</v>
      </c>
      <c r="J66" s="97"/>
      <c r="K66" s="105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</row>
    <row r="67" spans="1:63" s="89" customFormat="1" ht="27" outlineLevel="1">
      <c r="A67" s="149">
        <v>1</v>
      </c>
      <c r="B67" s="151" t="s">
        <v>54</v>
      </c>
      <c r="C67" s="151">
        <v>41195</v>
      </c>
      <c r="D67" s="91" t="s">
        <v>200</v>
      </c>
      <c r="E67" s="92" t="s">
        <v>17</v>
      </c>
      <c r="F67" s="148">
        <v>1</v>
      </c>
      <c r="G67" s="319"/>
      <c r="H67" s="145">
        <f>ROUND(F67*G67,2)</f>
        <v>0</v>
      </c>
      <c r="I67" s="95" t="e">
        <f>H67/$H$84</f>
        <v>#DIV/0!</v>
      </c>
      <c r="J67" s="97"/>
      <c r="K67" s="105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</row>
    <row r="68" spans="1:63" s="89" customFormat="1" ht="54" outlineLevel="1">
      <c r="A68" s="149">
        <v>2</v>
      </c>
      <c r="B68" s="151" t="s">
        <v>54</v>
      </c>
      <c r="C68" s="151">
        <v>43089</v>
      </c>
      <c r="D68" s="155" t="s">
        <v>214</v>
      </c>
      <c r="E68" s="92" t="s">
        <v>17</v>
      </c>
      <c r="F68" s="148">
        <v>1</v>
      </c>
      <c r="G68" s="319"/>
      <c r="H68" s="145">
        <f t="shared" ref="H68:H83" si="10">ROUND(F68*G68,2)</f>
        <v>0</v>
      </c>
      <c r="I68" s="95" t="e">
        <f t="shared" ref="I68:I83" si="11">H68/$H$84</f>
        <v>#DIV/0!</v>
      </c>
      <c r="J68" s="97"/>
      <c r="K68" s="105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</row>
    <row r="69" spans="1:63" s="89" customFormat="1" ht="40.5" outlineLevel="1">
      <c r="A69" s="149">
        <v>3</v>
      </c>
      <c r="B69" s="151" t="s">
        <v>23</v>
      </c>
      <c r="C69" s="151">
        <v>92986</v>
      </c>
      <c r="D69" s="155" t="s">
        <v>215</v>
      </c>
      <c r="E69" s="152" t="s">
        <v>22</v>
      </c>
      <c r="F69" s="148">
        <v>40</v>
      </c>
      <c r="G69" s="319"/>
      <c r="H69" s="145">
        <f t="shared" si="10"/>
        <v>0</v>
      </c>
      <c r="I69" s="95" t="e">
        <f t="shared" si="11"/>
        <v>#DIV/0!</v>
      </c>
      <c r="J69" s="97"/>
      <c r="K69" s="105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</row>
    <row r="70" spans="1:63" s="89" customFormat="1" ht="27" outlineLevel="1">
      <c r="A70" s="149">
        <v>4</v>
      </c>
      <c r="B70" s="151" t="s">
        <v>23</v>
      </c>
      <c r="C70" s="92">
        <v>96985</v>
      </c>
      <c r="D70" s="91" t="s">
        <v>205</v>
      </c>
      <c r="E70" s="92" t="s">
        <v>17</v>
      </c>
      <c r="F70" s="148">
        <v>1</v>
      </c>
      <c r="G70" s="319"/>
      <c r="H70" s="145">
        <f t="shared" si="10"/>
        <v>0</v>
      </c>
      <c r="I70" s="95" t="e">
        <f t="shared" si="11"/>
        <v>#DIV/0!</v>
      </c>
      <c r="J70" s="97"/>
      <c r="K70" s="105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97"/>
    </row>
    <row r="71" spans="1:63" s="89" customFormat="1" ht="13.5" outlineLevel="1">
      <c r="A71" s="149">
        <v>5</v>
      </c>
      <c r="B71" s="151" t="s">
        <v>13</v>
      </c>
      <c r="C71" s="151" t="s">
        <v>156</v>
      </c>
      <c r="D71" s="150" t="s">
        <v>175</v>
      </c>
      <c r="E71" s="92" t="s">
        <v>17</v>
      </c>
      <c r="F71" s="148">
        <v>1</v>
      </c>
      <c r="G71" s="319"/>
      <c r="H71" s="145">
        <f t="shared" si="10"/>
        <v>0</v>
      </c>
      <c r="I71" s="95" t="e">
        <f t="shared" si="11"/>
        <v>#DIV/0!</v>
      </c>
      <c r="J71" s="97"/>
      <c r="K71" s="105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</row>
    <row r="72" spans="1:63" s="89" customFormat="1" ht="27" outlineLevel="1">
      <c r="A72" s="149">
        <v>6</v>
      </c>
      <c r="B72" s="151" t="s">
        <v>13</v>
      </c>
      <c r="C72" s="151" t="s">
        <v>198</v>
      </c>
      <c r="D72" s="91" t="s">
        <v>206</v>
      </c>
      <c r="E72" s="92" t="s">
        <v>17</v>
      </c>
      <c r="F72" s="148">
        <v>1</v>
      </c>
      <c r="G72" s="319"/>
      <c r="H72" s="145">
        <f t="shared" si="10"/>
        <v>0</v>
      </c>
      <c r="I72" s="95" t="e">
        <f t="shared" si="11"/>
        <v>#DIV/0!</v>
      </c>
      <c r="J72" s="97"/>
      <c r="K72" s="105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</row>
    <row r="73" spans="1:63" s="89" customFormat="1" ht="13.5" outlineLevel="1">
      <c r="A73" s="149">
        <v>7</v>
      </c>
      <c r="B73" s="151" t="s">
        <v>13</v>
      </c>
      <c r="C73" s="92" t="s">
        <v>194</v>
      </c>
      <c r="D73" s="91" t="s">
        <v>207</v>
      </c>
      <c r="E73" s="92" t="s">
        <v>17</v>
      </c>
      <c r="F73" s="148">
        <v>1</v>
      </c>
      <c r="G73" s="319"/>
      <c r="H73" s="145">
        <f t="shared" si="10"/>
        <v>0</v>
      </c>
      <c r="I73" s="95" t="e">
        <f t="shared" si="11"/>
        <v>#DIV/0!</v>
      </c>
      <c r="J73" s="97"/>
      <c r="K73" s="105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</row>
    <row r="74" spans="1:63" s="89" customFormat="1" ht="13.5" outlineLevel="1">
      <c r="A74" s="149">
        <v>8</v>
      </c>
      <c r="B74" s="151" t="s">
        <v>13</v>
      </c>
      <c r="C74" s="92" t="s">
        <v>195</v>
      </c>
      <c r="D74" s="91" t="s">
        <v>208</v>
      </c>
      <c r="E74" s="92" t="s">
        <v>17</v>
      </c>
      <c r="F74" s="148">
        <v>1</v>
      </c>
      <c r="G74" s="319"/>
      <c r="H74" s="145">
        <f t="shared" si="10"/>
        <v>0</v>
      </c>
      <c r="I74" s="95" t="e">
        <f t="shared" si="11"/>
        <v>#DIV/0!</v>
      </c>
      <c r="J74" s="97"/>
      <c r="K74" s="105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</row>
    <row r="75" spans="1:63" s="89" customFormat="1" ht="27" outlineLevel="1">
      <c r="A75" s="149">
        <v>9</v>
      </c>
      <c r="B75" s="151" t="s">
        <v>13</v>
      </c>
      <c r="C75" s="147" t="s">
        <v>196</v>
      </c>
      <c r="D75" s="91" t="s">
        <v>443</v>
      </c>
      <c r="E75" s="92" t="s">
        <v>22</v>
      </c>
      <c r="F75" s="148">
        <v>6</v>
      </c>
      <c r="G75" s="319"/>
      <c r="H75" s="145">
        <f t="shared" si="10"/>
        <v>0</v>
      </c>
      <c r="I75" s="95" t="e">
        <f t="shared" si="11"/>
        <v>#DIV/0!</v>
      </c>
      <c r="J75" s="97"/>
      <c r="K75" s="105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</row>
    <row r="76" spans="1:63" s="89" customFormat="1" ht="40.5" outlineLevel="1">
      <c r="A76" s="149">
        <v>10</v>
      </c>
      <c r="B76" s="151" t="s">
        <v>13</v>
      </c>
      <c r="C76" s="147" t="s">
        <v>197</v>
      </c>
      <c r="D76" s="91" t="s">
        <v>209</v>
      </c>
      <c r="E76" s="92" t="s">
        <v>17</v>
      </c>
      <c r="F76" s="148">
        <v>9</v>
      </c>
      <c r="G76" s="319"/>
      <c r="H76" s="145">
        <f t="shared" si="10"/>
        <v>0</v>
      </c>
      <c r="I76" s="95" t="e">
        <f t="shared" si="11"/>
        <v>#DIV/0!</v>
      </c>
      <c r="J76" s="97"/>
      <c r="K76" s="105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  <c r="BC76" s="97"/>
      <c r="BD76" s="97"/>
      <c r="BE76" s="97"/>
      <c r="BF76" s="97"/>
      <c r="BG76" s="97"/>
      <c r="BH76" s="97"/>
      <c r="BI76" s="97"/>
      <c r="BJ76" s="97"/>
      <c r="BK76" s="97"/>
    </row>
    <row r="77" spans="1:63" s="89" customFormat="1" ht="40.5" outlineLevel="1">
      <c r="A77" s="149">
        <v>11</v>
      </c>
      <c r="B77" s="151" t="s">
        <v>54</v>
      </c>
      <c r="C77" s="151">
        <v>11950</v>
      </c>
      <c r="D77" s="91" t="s">
        <v>202</v>
      </c>
      <c r="E77" s="92" t="s">
        <v>17</v>
      </c>
      <c r="F77" s="148">
        <v>4</v>
      </c>
      <c r="G77" s="319"/>
      <c r="H77" s="145">
        <f t="shared" si="10"/>
        <v>0</v>
      </c>
      <c r="I77" s="95" t="e">
        <f t="shared" si="11"/>
        <v>#DIV/0!</v>
      </c>
      <c r="J77" s="97"/>
      <c r="K77" s="105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</row>
    <row r="78" spans="1:63" s="89" customFormat="1" ht="13.5" outlineLevel="1">
      <c r="A78" s="149">
        <v>12</v>
      </c>
      <c r="B78" s="92" t="s">
        <v>23</v>
      </c>
      <c r="C78" s="147">
        <v>88247</v>
      </c>
      <c r="D78" s="91" t="s">
        <v>210</v>
      </c>
      <c r="E78" s="92" t="s">
        <v>99</v>
      </c>
      <c r="F78" s="148">
        <v>0.5</v>
      </c>
      <c r="G78" s="319"/>
      <c r="H78" s="145">
        <f t="shared" si="10"/>
        <v>0</v>
      </c>
      <c r="I78" s="95" t="e">
        <f t="shared" si="11"/>
        <v>#DIV/0!</v>
      </c>
      <c r="J78" s="97"/>
      <c r="K78" s="105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  <c r="BH78" s="97"/>
      <c r="BI78" s="97"/>
      <c r="BJ78" s="97"/>
      <c r="BK78" s="97"/>
    </row>
    <row r="79" spans="1:63" s="89" customFormat="1" ht="13.5" outlineLevel="1">
      <c r="A79" s="149">
        <v>13</v>
      </c>
      <c r="B79" s="92" t="s">
        <v>23</v>
      </c>
      <c r="C79" s="147">
        <v>88264</v>
      </c>
      <c r="D79" s="91" t="s">
        <v>211</v>
      </c>
      <c r="E79" s="92" t="s">
        <v>99</v>
      </c>
      <c r="F79" s="148">
        <v>2</v>
      </c>
      <c r="G79" s="319"/>
      <c r="H79" s="145">
        <f t="shared" si="10"/>
        <v>0</v>
      </c>
      <c r="I79" s="95" t="e">
        <f t="shared" si="11"/>
        <v>#DIV/0!</v>
      </c>
      <c r="J79" s="97"/>
      <c r="K79" s="105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  <c r="BH79" s="97"/>
      <c r="BI79" s="97"/>
      <c r="BJ79" s="97"/>
      <c r="BK79" s="97"/>
    </row>
    <row r="80" spans="1:63" s="89" customFormat="1" ht="40.5" outlineLevel="1">
      <c r="A80" s="149">
        <v>14</v>
      </c>
      <c r="B80" s="151" t="s">
        <v>23</v>
      </c>
      <c r="C80" s="151">
        <v>91873</v>
      </c>
      <c r="D80" s="155" t="s">
        <v>216</v>
      </c>
      <c r="E80" s="92" t="s">
        <v>22</v>
      </c>
      <c r="F80" s="148">
        <v>3</v>
      </c>
      <c r="G80" s="319"/>
      <c r="H80" s="145">
        <f t="shared" si="10"/>
        <v>0</v>
      </c>
      <c r="I80" s="95" t="e">
        <f t="shared" si="11"/>
        <v>#DIV/0!</v>
      </c>
      <c r="J80" s="97"/>
      <c r="K80" s="105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7"/>
      <c r="BG80" s="97"/>
      <c r="BH80" s="97"/>
      <c r="BI80" s="97"/>
      <c r="BJ80" s="97"/>
      <c r="BK80" s="97"/>
    </row>
    <row r="81" spans="1:63" s="89" customFormat="1" ht="40.5" outlineLevel="1">
      <c r="A81" s="149">
        <v>15</v>
      </c>
      <c r="B81" s="151" t="s">
        <v>54</v>
      </c>
      <c r="C81" s="151">
        <v>4346</v>
      </c>
      <c r="D81" s="91" t="s">
        <v>203</v>
      </c>
      <c r="E81" s="92" t="s">
        <v>17</v>
      </c>
      <c r="F81" s="148">
        <v>1</v>
      </c>
      <c r="G81" s="319"/>
      <c r="H81" s="145">
        <f t="shared" si="10"/>
        <v>0</v>
      </c>
      <c r="I81" s="95" t="e">
        <f t="shared" si="11"/>
        <v>#DIV/0!</v>
      </c>
      <c r="J81" s="97"/>
      <c r="K81" s="105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</row>
    <row r="82" spans="1:63" s="89" customFormat="1" ht="13.5" outlineLevel="1">
      <c r="A82" s="149">
        <v>16</v>
      </c>
      <c r="B82" s="92" t="s">
        <v>23</v>
      </c>
      <c r="C82" s="147">
        <v>88316</v>
      </c>
      <c r="D82" s="91" t="s">
        <v>110</v>
      </c>
      <c r="E82" s="92" t="s">
        <v>99</v>
      </c>
      <c r="F82" s="148">
        <v>0.5</v>
      </c>
      <c r="G82" s="319"/>
      <c r="H82" s="145">
        <f t="shared" si="10"/>
        <v>0</v>
      </c>
      <c r="I82" s="95" t="e">
        <f t="shared" si="11"/>
        <v>#DIV/0!</v>
      </c>
      <c r="J82" s="97"/>
      <c r="K82" s="105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</row>
    <row r="83" spans="1:63" s="89" customFormat="1" ht="13.5" outlineLevel="1">
      <c r="A83" s="149">
        <v>17</v>
      </c>
      <c r="B83" s="92" t="s">
        <v>23</v>
      </c>
      <c r="C83" s="147">
        <v>88309</v>
      </c>
      <c r="D83" s="91" t="s">
        <v>212</v>
      </c>
      <c r="E83" s="92" t="s">
        <v>99</v>
      </c>
      <c r="F83" s="148">
        <v>0.5</v>
      </c>
      <c r="G83" s="319"/>
      <c r="H83" s="145">
        <f t="shared" si="10"/>
        <v>0</v>
      </c>
      <c r="I83" s="95" t="e">
        <f t="shared" si="11"/>
        <v>#DIV/0!</v>
      </c>
      <c r="J83" s="97"/>
      <c r="K83" s="105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</row>
    <row r="84" spans="1:63" s="89" customFormat="1" ht="13.5">
      <c r="A84" s="126"/>
      <c r="B84" s="126"/>
      <c r="C84" s="126"/>
      <c r="D84" s="127" t="s">
        <v>52</v>
      </c>
      <c r="E84" s="101" t="s">
        <v>17</v>
      </c>
      <c r="F84" s="128"/>
      <c r="G84" s="129"/>
      <c r="H84" s="146">
        <f>SUM(H67:H83)</f>
        <v>0</v>
      </c>
      <c r="I84" s="130" t="e">
        <f>SUM(I67:I83)</f>
        <v>#DIV/0!</v>
      </c>
      <c r="J84" s="97"/>
      <c r="K84" s="105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</row>
    <row r="85" spans="1:63" s="89" customFormat="1" ht="13.5">
      <c r="A85" s="97" t="s">
        <v>458</v>
      </c>
      <c r="B85" s="97"/>
      <c r="C85" s="97"/>
      <c r="D85" s="99"/>
      <c r="E85" s="97"/>
      <c r="F85" s="120"/>
      <c r="G85" s="97"/>
      <c r="H85" s="97"/>
      <c r="I85" s="97"/>
      <c r="J85" s="97"/>
      <c r="K85" s="105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</row>
    <row r="86" spans="1:63" s="89" customFormat="1" ht="13.5">
      <c r="A86" s="97"/>
      <c r="B86" s="97"/>
      <c r="C86" s="97"/>
      <c r="D86" s="99"/>
      <c r="E86" s="97"/>
      <c r="F86" s="120"/>
      <c r="G86" s="97"/>
      <c r="H86" s="97"/>
      <c r="I86" s="97"/>
      <c r="J86" s="97"/>
      <c r="K86" s="105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97"/>
      <c r="BJ86" s="97"/>
    </row>
    <row r="87" spans="1:63" s="89" customFormat="1" ht="13.5">
      <c r="A87" s="97"/>
      <c r="B87" s="97"/>
      <c r="C87" s="97"/>
      <c r="D87" s="99"/>
      <c r="E87" s="97"/>
      <c r="F87" s="120"/>
      <c r="G87" s="97"/>
      <c r="H87" s="97"/>
      <c r="I87" s="97"/>
      <c r="J87" s="97"/>
      <c r="K87" s="105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  <c r="BC87" s="97"/>
      <c r="BD87" s="97"/>
      <c r="BE87" s="97"/>
      <c r="BF87" s="97"/>
      <c r="BG87" s="97"/>
      <c r="BH87" s="97"/>
      <c r="BI87" s="97"/>
      <c r="BJ87" s="97"/>
    </row>
    <row r="88" spans="1:63" s="89" customFormat="1" ht="13.5">
      <c r="A88" s="97"/>
      <c r="B88" s="97"/>
      <c r="C88" s="97"/>
      <c r="D88" s="99"/>
      <c r="E88" s="97"/>
      <c r="F88" s="120"/>
      <c r="G88" s="97"/>
      <c r="H88" s="97"/>
      <c r="I88" s="97"/>
      <c r="J88" s="97"/>
      <c r="K88" s="105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</row>
    <row r="89" spans="1:63" s="89" customFormat="1" ht="13.5">
      <c r="A89" s="97"/>
      <c r="B89" s="97"/>
      <c r="C89" s="97"/>
      <c r="D89" s="99"/>
      <c r="E89" s="97"/>
      <c r="F89" s="120"/>
      <c r="G89" s="97"/>
      <c r="H89" s="97"/>
      <c r="I89" s="97"/>
      <c r="J89" s="97"/>
      <c r="K89" s="105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</row>
    <row r="90" spans="1:63" s="17" customFormat="1" ht="16.5">
      <c r="A90" s="48"/>
      <c r="C90" s="165"/>
      <c r="D90" s="166"/>
      <c r="E90" s="167"/>
      <c r="F90" s="10"/>
      <c r="G90" s="168"/>
      <c r="H90" s="168"/>
      <c r="I90" s="168"/>
    </row>
    <row r="91" spans="1:63" s="17" customFormat="1" ht="16.5">
      <c r="A91" s="169"/>
      <c r="B91" s="165"/>
      <c r="C91" s="165"/>
      <c r="D91" s="166"/>
      <c r="E91" s="167"/>
      <c r="F91" s="10"/>
      <c r="G91" s="168"/>
      <c r="H91" s="168"/>
      <c r="I91" s="168"/>
    </row>
    <row r="92" spans="1:63" s="17" customFormat="1" ht="16.5">
      <c r="A92" s="169"/>
      <c r="B92" s="165"/>
      <c r="C92" s="165"/>
      <c r="D92" s="166"/>
      <c r="E92" s="167"/>
      <c r="F92" s="10"/>
      <c r="G92" s="168"/>
      <c r="H92" s="168"/>
      <c r="I92" s="168"/>
    </row>
    <row r="93" spans="1:63" s="17" customFormat="1" ht="15.95" customHeight="1">
      <c r="D93" s="170"/>
      <c r="F93" s="10"/>
    </row>
    <row r="94" spans="1:63" s="17" customFormat="1" ht="15.95" customHeight="1">
      <c r="D94" s="170"/>
      <c r="F94" s="10"/>
    </row>
    <row r="95" spans="1:63" s="17" customFormat="1" ht="15.95" customHeight="1">
      <c r="D95" s="42"/>
      <c r="F95" s="10"/>
    </row>
    <row r="96" spans="1:63" s="17" customFormat="1" ht="15.95" customHeight="1">
      <c r="D96" s="42"/>
      <c r="F96" s="10"/>
    </row>
  </sheetData>
  <mergeCells count="2">
    <mergeCell ref="A10:I10"/>
    <mergeCell ref="A1:I1"/>
  </mergeCells>
  <printOptions horizontalCentered="1"/>
  <pageMargins left="0.39370078740157483" right="0.39370078740157483" top="0.39370078740157483" bottom="0.39370078740157483" header="0" footer="0"/>
  <pageSetup paperSize="9" scale="68" fitToHeight="3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827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Planilha_Orçamentária</vt:lpstr>
      <vt:lpstr>Cronograma_F_F</vt:lpstr>
      <vt:lpstr>Composições</vt:lpstr>
      <vt:lpstr>Cronograma_F_F!Area_de_impressao</vt:lpstr>
      <vt:lpstr>Planilha_Orçamentária!Area_de_impressao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Mirella Fillus</dc:creator>
  <cp:lastModifiedBy>Mirella Fillus</cp:lastModifiedBy>
  <cp:revision>518</cp:revision>
  <cp:lastPrinted>2023-10-30T11:27:17Z</cp:lastPrinted>
  <dcterms:created xsi:type="dcterms:W3CDTF">2005-07-23T14:00:58Z</dcterms:created>
  <dcterms:modified xsi:type="dcterms:W3CDTF">2023-10-30T12:06:11Z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Engenheiro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