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M_ITARARE\Downloads\"/>
    </mc:Choice>
  </mc:AlternateContent>
  <bookViews>
    <workbookView xWindow="0" yWindow="0" windowWidth="24000" windowHeight="9510"/>
  </bookViews>
  <sheets>
    <sheet name="Sintético" sheetId="2" r:id="rId1"/>
    <sheet name="Cronograma" sheetId="3" r:id="rId2"/>
    <sheet name="Composições" sheetId="8" r:id="rId3"/>
  </sheets>
  <definedNames>
    <definedName name="_xlnm.Print_Area" localSheetId="1">Cronograma!$A$1:$T$42</definedName>
    <definedName name="_xlnm.Print_Area" localSheetId="0">Sintético!$A$1:$J$392</definedName>
  </definedNames>
  <calcPr calcId="162913" iterateDelta="1E-4"/>
</workbook>
</file>

<file path=xl/calcChain.xml><?xml version="1.0" encoding="utf-8"?>
<calcChain xmlns="http://schemas.openxmlformats.org/spreadsheetml/2006/main">
  <c r="J24" i="2" l="1"/>
  <c r="J26" i="2"/>
  <c r="H25" i="2" l="1"/>
  <c r="I25" i="2" s="1"/>
  <c r="I24" i="2" s="1"/>
  <c r="B37" i="3" l="1"/>
  <c r="H178" i="8" l="1"/>
  <c r="H34" i="2" l="1"/>
  <c r="I34" i="2" s="1"/>
  <c r="H361" i="2" l="1"/>
  <c r="I361" i="2" s="1"/>
  <c r="H360" i="2"/>
  <c r="I360" i="2" s="1"/>
  <c r="H359" i="2"/>
  <c r="I359" i="2" s="1"/>
  <c r="H358" i="2"/>
  <c r="I358" i="2" s="1"/>
  <c r="H357" i="2"/>
  <c r="I357" i="2" s="1"/>
  <c r="H356" i="2"/>
  <c r="I356" i="2" s="1"/>
  <c r="H355" i="2"/>
  <c r="I355" i="2" s="1"/>
  <c r="H354" i="2"/>
  <c r="I354" i="2" s="1"/>
  <c r="H353" i="2"/>
  <c r="I353" i="2" s="1"/>
  <c r="H352" i="2"/>
  <c r="I352" i="2" s="1"/>
  <c r="H351" i="2"/>
  <c r="I351" i="2" s="1"/>
  <c r="H350" i="2"/>
  <c r="I350" i="2" s="1"/>
  <c r="H349" i="2"/>
  <c r="I349" i="2" s="1"/>
  <c r="H348" i="2"/>
  <c r="I348" i="2" s="1"/>
  <c r="H347" i="2"/>
  <c r="I347" i="2" s="1"/>
  <c r="H346" i="2"/>
  <c r="I346" i="2" s="1"/>
  <c r="H345" i="2"/>
  <c r="I345" i="2" s="1"/>
  <c r="H344" i="2"/>
  <c r="I344" i="2" s="1"/>
  <c r="H343" i="2"/>
  <c r="I343" i="2" s="1"/>
  <c r="H342" i="2"/>
  <c r="I342" i="2" s="1"/>
  <c r="H66" i="2"/>
  <c r="I66" i="2" s="1"/>
  <c r="H75" i="2"/>
  <c r="I75" i="2" s="1"/>
  <c r="I341" i="2" l="1"/>
  <c r="H300" i="2"/>
  <c r="I300" i="2" s="1"/>
  <c r="H299" i="2"/>
  <c r="I299" i="2" s="1"/>
  <c r="H298" i="2"/>
  <c r="I298" i="2" s="1"/>
  <c r="H125" i="2" l="1"/>
  <c r="I125" i="2" s="1"/>
  <c r="H127" i="2"/>
  <c r="I127" i="2" s="1"/>
  <c r="B371" i="2" l="1"/>
  <c r="D365" i="2"/>
  <c r="C365" i="2"/>
  <c r="B365" i="2"/>
  <c r="H130" i="8"/>
  <c r="H129" i="8"/>
  <c r="H128" i="8"/>
  <c r="H127" i="8"/>
  <c r="H126" i="8"/>
  <c r="H125" i="8"/>
  <c r="H124" i="8"/>
  <c r="D326" i="2"/>
  <c r="C326" i="2"/>
  <c r="B326" i="2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21" i="8" l="1"/>
  <c r="I116" i="8" s="1"/>
  <c r="H131" i="8"/>
  <c r="D262" i="2"/>
  <c r="C262" i="2"/>
  <c r="B262" i="2"/>
  <c r="H104" i="8"/>
  <c r="H103" i="8"/>
  <c r="H102" i="8"/>
  <c r="H101" i="8"/>
  <c r="H100" i="8"/>
  <c r="H99" i="8"/>
  <c r="D189" i="2"/>
  <c r="C189" i="2"/>
  <c r="B189" i="2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D88" i="2"/>
  <c r="C88" i="2"/>
  <c r="B88" i="2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105" i="8" l="1"/>
  <c r="I103" i="8" s="1"/>
  <c r="I125" i="8"/>
  <c r="I130" i="8"/>
  <c r="I129" i="8"/>
  <c r="I128" i="8"/>
  <c r="I110" i="8"/>
  <c r="I127" i="8"/>
  <c r="I115" i="8"/>
  <c r="I124" i="8"/>
  <c r="I113" i="8"/>
  <c r="I126" i="8"/>
  <c r="I120" i="8"/>
  <c r="I108" i="8"/>
  <c r="I117" i="8"/>
  <c r="I114" i="8"/>
  <c r="I112" i="8"/>
  <c r="I119" i="8"/>
  <c r="I118" i="8"/>
  <c r="I111" i="8"/>
  <c r="I109" i="8"/>
  <c r="H71" i="8"/>
  <c r="H96" i="8"/>
  <c r="I86" i="8" s="1"/>
  <c r="I99" i="8" l="1"/>
  <c r="I131" i="8"/>
  <c r="I101" i="8"/>
  <c r="I100" i="8"/>
  <c r="I67" i="8"/>
  <c r="I102" i="8"/>
  <c r="I104" i="8"/>
  <c r="I95" i="8"/>
  <c r="I121" i="8"/>
  <c r="I59" i="8"/>
  <c r="I65" i="8"/>
  <c r="I64" i="8"/>
  <c r="I57" i="8"/>
  <c r="I63" i="8"/>
  <c r="I61" i="8"/>
  <c r="I94" i="8"/>
  <c r="I70" i="8"/>
  <c r="I68" i="8"/>
  <c r="I62" i="8"/>
  <c r="I92" i="8"/>
  <c r="I88" i="8"/>
  <c r="I66" i="8"/>
  <c r="I60" i="8"/>
  <c r="I93" i="8"/>
  <c r="I58" i="8"/>
  <c r="I69" i="8"/>
  <c r="I85" i="8"/>
  <c r="I87" i="8"/>
  <c r="I90" i="8"/>
  <c r="I91" i="8"/>
  <c r="I83" i="8"/>
  <c r="I89" i="8"/>
  <c r="I84" i="8"/>
  <c r="H88" i="2"/>
  <c r="I88" i="2" s="1"/>
  <c r="H97" i="2"/>
  <c r="I97" i="2" s="1"/>
  <c r="H96" i="2"/>
  <c r="I96" i="2" s="1"/>
  <c r="H90" i="2"/>
  <c r="I90" i="2" s="1"/>
  <c r="H89" i="2"/>
  <c r="I89" i="2" s="1"/>
  <c r="D371" i="2"/>
  <c r="C371" i="2"/>
  <c r="H167" i="8"/>
  <c r="H166" i="8"/>
  <c r="H164" i="8"/>
  <c r="H159" i="8"/>
  <c r="H163" i="8"/>
  <c r="H162" i="8"/>
  <c r="H161" i="8"/>
  <c r="H160" i="8"/>
  <c r="H154" i="8"/>
  <c r="H157" i="8"/>
  <c r="H156" i="8"/>
  <c r="H372" i="2"/>
  <c r="I372" i="2" s="1"/>
  <c r="H155" i="8"/>
  <c r="H158" i="8"/>
  <c r="I105" i="8" l="1"/>
  <c r="I71" i="8"/>
  <c r="I96" i="8"/>
  <c r="H153" i="8"/>
  <c r="H165" i="8"/>
  <c r="H152" i="8"/>
  <c r="H340" i="2"/>
  <c r="I340" i="2" s="1"/>
  <c r="H339" i="2"/>
  <c r="I339" i="2" s="1"/>
  <c r="H338" i="2"/>
  <c r="I338" i="2" s="1"/>
  <c r="H337" i="2"/>
  <c r="I337" i="2" s="1"/>
  <c r="H336" i="2"/>
  <c r="I336" i="2" s="1"/>
  <c r="I335" i="2" l="1"/>
  <c r="I334" i="2" s="1"/>
  <c r="C37" i="3" s="1"/>
  <c r="H365" i="2"/>
  <c r="I365" i="2" s="1"/>
  <c r="H168" i="8"/>
  <c r="H37" i="3" l="1"/>
  <c r="L37" i="3"/>
  <c r="R37" i="3"/>
  <c r="H371" i="2"/>
  <c r="I371" i="2" s="1"/>
  <c r="I370" i="2" s="1"/>
  <c r="I152" i="8"/>
  <c r="I153" i="8"/>
  <c r="I165" i="8"/>
  <c r="I161" i="8"/>
  <c r="I155" i="8"/>
  <c r="I159" i="8"/>
  <c r="I158" i="8"/>
  <c r="I160" i="8"/>
  <c r="I154" i="8"/>
  <c r="I164" i="8"/>
  <c r="I167" i="8"/>
  <c r="I156" i="8"/>
  <c r="I157" i="8"/>
  <c r="I166" i="8"/>
  <c r="I162" i="8"/>
  <c r="I163" i="8"/>
  <c r="H260" i="2"/>
  <c r="I260" i="2" s="1"/>
  <c r="I168" i="8" l="1"/>
  <c r="H261" i="2"/>
  <c r="I261" i="2" s="1"/>
  <c r="H262" i="2" l="1"/>
  <c r="I262" i="2" s="1"/>
  <c r="I259" i="2" s="1"/>
  <c r="H87" i="2"/>
  <c r="I87" i="2" s="1"/>
  <c r="H325" i="2" l="1"/>
  <c r="I325" i="2" s="1"/>
  <c r="H380" i="2" l="1"/>
  <c r="I380" i="2" s="1"/>
  <c r="H324" i="2"/>
  <c r="I324" i="2" s="1"/>
  <c r="H323" i="2"/>
  <c r="I323" i="2" s="1"/>
  <c r="H379" i="2" l="1"/>
  <c r="I379" i="2" s="1"/>
  <c r="H378" i="2"/>
  <c r="I378" i="2" s="1"/>
  <c r="H377" i="2"/>
  <c r="I377" i="2" s="1"/>
  <c r="H376" i="2"/>
  <c r="I376" i="2" s="1"/>
  <c r="H375" i="2"/>
  <c r="I375" i="2" s="1"/>
  <c r="H374" i="2"/>
  <c r="I374" i="2" s="1"/>
  <c r="I373" i="2" l="1"/>
  <c r="H74" i="8"/>
  <c r="H117" i="2" l="1"/>
  <c r="I117" i="2" s="1"/>
  <c r="H284" i="2" l="1"/>
  <c r="I284" i="2" s="1"/>
  <c r="H190" i="2" l="1"/>
  <c r="I190" i="2" s="1"/>
  <c r="H285" i="2" l="1"/>
  <c r="I285" i="2" s="1"/>
  <c r="H283" i="2"/>
  <c r="I283" i="2" s="1"/>
  <c r="H282" i="2"/>
  <c r="I282" i="2" s="1"/>
  <c r="H281" i="2"/>
  <c r="I281" i="2" s="1"/>
  <c r="H280" i="2"/>
  <c r="I280" i="2" s="1"/>
  <c r="H279" i="2"/>
  <c r="I279" i="2" s="1"/>
  <c r="H278" i="2"/>
  <c r="I278" i="2" s="1"/>
  <c r="H203" i="2" l="1"/>
  <c r="I203" i="2" s="1"/>
  <c r="H269" i="2" l="1"/>
  <c r="I269" i="2" s="1"/>
  <c r="H268" i="2"/>
  <c r="I268" i="2" s="1"/>
  <c r="H267" i="2"/>
  <c r="I267" i="2" s="1"/>
  <c r="H266" i="2"/>
  <c r="I266" i="2" s="1"/>
  <c r="H189" i="2" l="1"/>
  <c r="I189" i="2" s="1"/>
  <c r="H368" i="2"/>
  <c r="I368" i="2" s="1"/>
  <c r="H367" i="2"/>
  <c r="I367" i="2" s="1"/>
  <c r="H369" i="2"/>
  <c r="I369" i="2" s="1"/>
  <c r="B366" i="2"/>
  <c r="C366" i="2"/>
  <c r="D366" i="2"/>
  <c r="H126" i="2" l="1"/>
  <c r="I126" i="2" s="1"/>
  <c r="H141" i="2"/>
  <c r="I141" i="2" s="1"/>
  <c r="H275" i="2" l="1"/>
  <c r="I275" i="2" s="1"/>
  <c r="B39" i="3" l="1"/>
  <c r="B38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H144" i="8" l="1"/>
  <c r="H146" i="8"/>
  <c r="H148" i="8"/>
  <c r="H143" i="8"/>
  <c r="H141" i="8"/>
  <c r="H140" i="8"/>
  <c r="D30" i="2"/>
  <c r="D386" i="2"/>
  <c r="C386" i="2"/>
  <c r="B386" i="2"/>
  <c r="D120" i="2"/>
  <c r="C120" i="2"/>
  <c r="B120" i="2"/>
  <c r="D83" i="2"/>
  <c r="C83" i="2"/>
  <c r="B83" i="2"/>
  <c r="H53" i="8"/>
  <c r="H52" i="8"/>
  <c r="H51" i="8"/>
  <c r="H50" i="8"/>
  <c r="H49" i="8"/>
  <c r="C30" i="2"/>
  <c r="C29" i="2"/>
  <c r="B30" i="2"/>
  <c r="B29" i="2"/>
  <c r="D20" i="2"/>
  <c r="C20" i="2"/>
  <c r="B20" i="2"/>
  <c r="H16" i="8"/>
  <c r="H15" i="8"/>
  <c r="H175" i="8"/>
  <c r="H174" i="8"/>
  <c r="H173" i="8"/>
  <c r="H172" i="8"/>
  <c r="H145" i="8"/>
  <c r="H142" i="8"/>
  <c r="H139" i="8"/>
  <c r="H138" i="8"/>
  <c r="H137" i="8"/>
  <c r="H136" i="8"/>
  <c r="H135" i="8"/>
  <c r="D29" i="2"/>
  <c r="H177" i="8"/>
  <c r="H176" i="8"/>
  <c r="H171" i="8"/>
  <c r="H147" i="8"/>
  <c r="H134" i="8"/>
  <c r="H79" i="8"/>
  <c r="H78" i="8"/>
  <c r="H77" i="8"/>
  <c r="H76" i="8"/>
  <c r="H7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45" i="8"/>
  <c r="H44" i="8"/>
  <c r="H43" i="8"/>
  <c r="H42" i="8"/>
  <c r="H38" i="8"/>
  <c r="H37" i="8"/>
  <c r="H36" i="8"/>
  <c r="H35" i="8"/>
  <c r="H20" i="8"/>
  <c r="H54" i="8" l="1"/>
  <c r="H46" i="8"/>
  <c r="H17" i="8"/>
  <c r="H149" i="8"/>
  <c r="I136" i="8" s="1"/>
  <c r="H80" i="8"/>
  <c r="I74" i="8" s="1"/>
  <c r="H39" i="8"/>
  <c r="H179" i="8"/>
  <c r="I176" i="8" s="1"/>
  <c r="H108" i="2"/>
  <c r="I108" i="2" s="1"/>
  <c r="I76" i="8" l="1"/>
  <c r="I174" i="8"/>
  <c r="I171" i="8"/>
  <c r="I173" i="8"/>
  <c r="I177" i="8"/>
  <c r="I175" i="8"/>
  <c r="I172" i="8"/>
  <c r="I178" i="8"/>
  <c r="I144" i="8"/>
  <c r="I134" i="8"/>
  <c r="I135" i="8"/>
  <c r="I141" i="8"/>
  <c r="I140" i="8"/>
  <c r="I145" i="8"/>
  <c r="I138" i="8"/>
  <c r="I143" i="8"/>
  <c r="I147" i="8"/>
  <c r="I139" i="8"/>
  <c r="I146" i="8"/>
  <c r="I137" i="8"/>
  <c r="I148" i="8"/>
  <c r="I142" i="8"/>
  <c r="I78" i="8"/>
  <c r="I75" i="8"/>
  <c r="I79" i="8"/>
  <c r="I77" i="8"/>
  <c r="H366" i="2"/>
  <c r="I366" i="2" s="1"/>
  <c r="I364" i="2" s="1"/>
  <c r="I51" i="8"/>
  <c r="I52" i="8"/>
  <c r="I49" i="8"/>
  <c r="I50" i="8"/>
  <c r="I53" i="8"/>
  <c r="I16" i="8"/>
  <c r="I15" i="8"/>
  <c r="I43" i="8"/>
  <c r="I27" i="8"/>
  <c r="I42" i="8"/>
  <c r="I45" i="8"/>
  <c r="I44" i="8"/>
  <c r="I20" i="8"/>
  <c r="I28" i="8"/>
  <c r="I21" i="8"/>
  <c r="I22" i="8"/>
  <c r="I30" i="8"/>
  <c r="I38" i="8"/>
  <c r="I33" i="8"/>
  <c r="I23" i="8"/>
  <c r="I31" i="8"/>
  <c r="I24" i="8"/>
  <c r="I32" i="8"/>
  <c r="I25" i="8"/>
  <c r="I26" i="8"/>
  <c r="I34" i="8"/>
  <c r="I29" i="8"/>
  <c r="I35" i="8"/>
  <c r="I36" i="8"/>
  <c r="I37" i="8"/>
  <c r="I17" i="8" l="1"/>
  <c r="I54" i="8"/>
  <c r="I179" i="8"/>
  <c r="I149" i="8"/>
  <c r="I80" i="8"/>
  <c r="I46" i="8"/>
  <c r="I39" i="8"/>
  <c r="H39" i="2" l="1"/>
  <c r="I39" i="2" s="1"/>
  <c r="H384" i="2" l="1"/>
  <c r="H385" i="2"/>
  <c r="H386" i="2"/>
  <c r="H330" i="2"/>
  <c r="H331" i="2"/>
  <c r="H332" i="2"/>
  <c r="H383" i="2"/>
  <c r="H329" i="2"/>
  <c r="H320" i="2"/>
  <c r="H321" i="2"/>
  <c r="H322" i="2"/>
  <c r="H326" i="2"/>
  <c r="H316" i="2"/>
  <c r="H312" i="2"/>
  <c r="H313" i="2"/>
  <c r="H314" i="2"/>
  <c r="H315" i="2"/>
  <c r="H305" i="2"/>
  <c r="H306" i="2"/>
  <c r="H307" i="2"/>
  <c r="H308" i="2"/>
  <c r="H319" i="2"/>
  <c r="H311" i="2"/>
  <c r="H304" i="2"/>
  <c r="H301" i="2"/>
  <c r="H289" i="2"/>
  <c r="H290" i="2"/>
  <c r="H291" i="2"/>
  <c r="H292" i="2"/>
  <c r="H293" i="2"/>
  <c r="H294" i="2"/>
  <c r="H295" i="2"/>
  <c r="H288" i="2"/>
  <c r="H270" i="2"/>
  <c r="H271" i="2"/>
  <c r="H272" i="2"/>
  <c r="H273" i="2"/>
  <c r="H274" i="2"/>
  <c r="H276" i="2"/>
  <c r="H277" i="2"/>
  <c r="H265" i="2"/>
  <c r="H255" i="2"/>
  <c r="H256" i="2"/>
  <c r="H257" i="2"/>
  <c r="H258" i="2"/>
  <c r="H254" i="2"/>
  <c r="H248" i="2"/>
  <c r="H249" i="2"/>
  <c r="H250" i="2"/>
  <c r="H251" i="2"/>
  <c r="H252" i="2"/>
  <c r="H239" i="2"/>
  <c r="H240" i="2"/>
  <c r="H241" i="2"/>
  <c r="H242" i="2"/>
  <c r="H243" i="2"/>
  <c r="H244" i="2"/>
  <c r="H245" i="2"/>
  <c r="H246" i="2"/>
  <c r="H247" i="2"/>
  <c r="H238" i="2"/>
  <c r="H236" i="2"/>
  <c r="H235" i="2"/>
  <c r="H230" i="2"/>
  <c r="H231" i="2"/>
  <c r="H220" i="2"/>
  <c r="H221" i="2"/>
  <c r="H222" i="2"/>
  <c r="H223" i="2"/>
  <c r="H224" i="2"/>
  <c r="H225" i="2"/>
  <c r="H226" i="2"/>
  <c r="H227" i="2"/>
  <c r="H228" i="2"/>
  <c r="H229" i="2"/>
  <c r="H213" i="2"/>
  <c r="H214" i="2"/>
  <c r="H215" i="2"/>
  <c r="H216" i="2"/>
  <c r="H217" i="2"/>
  <c r="H218" i="2"/>
  <c r="H219" i="2"/>
  <c r="H202" i="2"/>
  <c r="H204" i="2"/>
  <c r="H205" i="2"/>
  <c r="H206" i="2"/>
  <c r="H207" i="2"/>
  <c r="H208" i="2"/>
  <c r="H209" i="2"/>
  <c r="H210" i="2"/>
  <c r="H211" i="2"/>
  <c r="H212" i="2"/>
  <c r="H195" i="2"/>
  <c r="H196" i="2"/>
  <c r="H197" i="2"/>
  <c r="H198" i="2"/>
  <c r="H199" i="2"/>
  <c r="H200" i="2"/>
  <c r="H201" i="2"/>
  <c r="H191" i="2"/>
  <c r="H194" i="2"/>
  <c r="H181" i="2"/>
  <c r="H182" i="2"/>
  <c r="H183" i="2"/>
  <c r="H184" i="2"/>
  <c r="H185" i="2"/>
  <c r="H186" i="2"/>
  <c r="H170" i="2"/>
  <c r="H171" i="2"/>
  <c r="H172" i="2"/>
  <c r="H173" i="2"/>
  <c r="H174" i="2"/>
  <c r="H175" i="2"/>
  <c r="H176" i="2"/>
  <c r="H177" i="2"/>
  <c r="H178" i="2"/>
  <c r="H179" i="2"/>
  <c r="H180" i="2"/>
  <c r="H163" i="2"/>
  <c r="H164" i="2"/>
  <c r="H165" i="2"/>
  <c r="H166" i="2"/>
  <c r="H167" i="2"/>
  <c r="H168" i="2"/>
  <c r="H169" i="2"/>
  <c r="H162" i="2"/>
  <c r="H155" i="2"/>
  <c r="H156" i="2"/>
  <c r="H157" i="2"/>
  <c r="H158" i="2"/>
  <c r="H159" i="2"/>
  <c r="H160" i="2"/>
  <c r="H154" i="2"/>
  <c r="H147" i="2"/>
  <c r="H148" i="2"/>
  <c r="H149" i="2"/>
  <c r="H150" i="2"/>
  <c r="H151" i="2"/>
  <c r="H152" i="2"/>
  <c r="H146" i="2"/>
  <c r="H142" i="2"/>
  <c r="H140" i="2"/>
  <c r="H133" i="2"/>
  <c r="H134" i="2"/>
  <c r="H135" i="2"/>
  <c r="H136" i="2"/>
  <c r="H137" i="2"/>
  <c r="H138" i="2"/>
  <c r="H132" i="2"/>
  <c r="H124" i="2"/>
  <c r="H128" i="2"/>
  <c r="H123" i="2"/>
  <c r="H120" i="2"/>
  <c r="I120" i="2" s="1"/>
  <c r="I119" i="2" s="1"/>
  <c r="H115" i="2"/>
  <c r="H116" i="2"/>
  <c r="H118" i="2"/>
  <c r="H114" i="2"/>
  <c r="H105" i="2"/>
  <c r="H106" i="2"/>
  <c r="H107" i="2"/>
  <c r="H109" i="2"/>
  <c r="H110" i="2"/>
  <c r="H111" i="2"/>
  <c r="H112" i="2"/>
  <c r="H104" i="2"/>
  <c r="H94" i="2"/>
  <c r="H95" i="2"/>
  <c r="H98" i="2"/>
  <c r="H99" i="2"/>
  <c r="H100" i="2"/>
  <c r="H93" i="2"/>
  <c r="H84" i="2"/>
  <c r="H85" i="2"/>
  <c r="H86" i="2"/>
  <c r="H83" i="2"/>
  <c r="H77" i="2"/>
  <c r="H78" i="2"/>
  <c r="H79" i="2"/>
  <c r="H80" i="2"/>
  <c r="H76" i="2"/>
  <c r="H74" i="2"/>
  <c r="H71" i="2"/>
  <c r="H70" i="2"/>
  <c r="H59" i="2"/>
  <c r="H60" i="2"/>
  <c r="H61" i="2"/>
  <c r="H62" i="2"/>
  <c r="H63" i="2"/>
  <c r="H64" i="2"/>
  <c r="H65" i="2"/>
  <c r="H67" i="2"/>
  <c r="H58" i="2"/>
  <c r="H53" i="2"/>
  <c r="H54" i="2"/>
  <c r="H55" i="2"/>
  <c r="H52" i="2"/>
  <c r="H49" i="2"/>
  <c r="H48" i="2"/>
  <c r="H43" i="2"/>
  <c r="H44" i="2"/>
  <c r="H45" i="2"/>
  <c r="H42" i="2"/>
  <c r="H35" i="2"/>
  <c r="H36" i="2"/>
  <c r="H37" i="2"/>
  <c r="H38" i="2"/>
  <c r="H40" i="2"/>
  <c r="H28" i="2"/>
  <c r="H29" i="2"/>
  <c r="H30" i="2"/>
  <c r="H31" i="2"/>
  <c r="H32" i="2"/>
  <c r="H33" i="2"/>
  <c r="H27" i="2"/>
  <c r="H20" i="2"/>
  <c r="H21" i="2"/>
  <c r="H19" i="2"/>
  <c r="I386" i="2" l="1"/>
  <c r="I385" i="2"/>
  <c r="I384" i="2"/>
  <c r="I383" i="2"/>
  <c r="I363" i="2"/>
  <c r="C38" i="3" s="1"/>
  <c r="T38" i="3" s="1"/>
  <c r="I332" i="2"/>
  <c r="I331" i="2"/>
  <c r="I330" i="2"/>
  <c r="I329" i="2"/>
  <c r="I326" i="2"/>
  <c r="I322" i="2"/>
  <c r="I321" i="2"/>
  <c r="I320" i="2"/>
  <c r="I319" i="2"/>
  <c r="I316" i="2"/>
  <c r="I315" i="2"/>
  <c r="I314" i="2"/>
  <c r="I313" i="2"/>
  <c r="I312" i="2"/>
  <c r="I311" i="2"/>
  <c r="I308" i="2"/>
  <c r="I307" i="2"/>
  <c r="I306" i="2"/>
  <c r="I305" i="2"/>
  <c r="I304" i="2"/>
  <c r="I301" i="2"/>
  <c r="I297" i="2" s="1"/>
  <c r="C32" i="3" s="1"/>
  <c r="I295" i="2"/>
  <c r="I294" i="2"/>
  <c r="I293" i="2"/>
  <c r="I292" i="2"/>
  <c r="I291" i="2"/>
  <c r="I290" i="2"/>
  <c r="I289" i="2"/>
  <c r="I288" i="2"/>
  <c r="I277" i="2"/>
  <c r="I276" i="2"/>
  <c r="I274" i="2"/>
  <c r="I273" i="2"/>
  <c r="I272" i="2"/>
  <c r="I271" i="2"/>
  <c r="I270" i="2"/>
  <c r="I265" i="2"/>
  <c r="I258" i="2"/>
  <c r="I257" i="2"/>
  <c r="I256" i="2"/>
  <c r="I255" i="2"/>
  <c r="I254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6" i="2"/>
  <c r="I235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2" i="2"/>
  <c r="I201" i="2"/>
  <c r="I200" i="2"/>
  <c r="I199" i="2"/>
  <c r="I198" i="2"/>
  <c r="I197" i="2"/>
  <c r="I196" i="2"/>
  <c r="I195" i="2"/>
  <c r="I194" i="2"/>
  <c r="I191" i="2"/>
  <c r="I188" i="2" s="1"/>
  <c r="C27" i="3" s="1"/>
  <c r="R27" i="3" s="1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0" i="2"/>
  <c r="I159" i="2"/>
  <c r="I158" i="2"/>
  <c r="I157" i="2"/>
  <c r="I156" i="2"/>
  <c r="I155" i="2"/>
  <c r="I154" i="2"/>
  <c r="I152" i="2"/>
  <c r="I151" i="2"/>
  <c r="I150" i="2"/>
  <c r="I149" i="2"/>
  <c r="I148" i="2"/>
  <c r="I147" i="2"/>
  <c r="I146" i="2"/>
  <c r="I142" i="2"/>
  <c r="I140" i="2"/>
  <c r="I138" i="2"/>
  <c r="I137" i="2"/>
  <c r="I136" i="2"/>
  <c r="I135" i="2"/>
  <c r="I134" i="2"/>
  <c r="I133" i="2"/>
  <c r="I132" i="2"/>
  <c r="I128" i="2"/>
  <c r="I124" i="2"/>
  <c r="I123" i="2"/>
  <c r="I118" i="2"/>
  <c r="I116" i="2"/>
  <c r="I115" i="2"/>
  <c r="I114" i="2"/>
  <c r="I112" i="2"/>
  <c r="I111" i="2"/>
  <c r="I110" i="2"/>
  <c r="I109" i="2"/>
  <c r="I107" i="2"/>
  <c r="I106" i="2"/>
  <c r="I105" i="2"/>
  <c r="I104" i="2"/>
  <c r="I100" i="2"/>
  <c r="I99" i="2"/>
  <c r="I98" i="2"/>
  <c r="I95" i="2"/>
  <c r="I94" i="2"/>
  <c r="I93" i="2"/>
  <c r="I86" i="2"/>
  <c r="I85" i="2"/>
  <c r="I84" i="2"/>
  <c r="I83" i="2"/>
  <c r="I80" i="2"/>
  <c r="I79" i="2"/>
  <c r="I78" i="2"/>
  <c r="I77" i="2"/>
  <c r="I76" i="2"/>
  <c r="I74" i="2"/>
  <c r="I71" i="2"/>
  <c r="I70" i="2"/>
  <c r="I67" i="2"/>
  <c r="I65" i="2"/>
  <c r="I64" i="2"/>
  <c r="I63" i="2"/>
  <c r="I62" i="2"/>
  <c r="I61" i="2"/>
  <c r="I60" i="2"/>
  <c r="I59" i="2"/>
  <c r="I58" i="2"/>
  <c r="I55" i="2"/>
  <c r="I54" i="2"/>
  <c r="I53" i="2"/>
  <c r="I52" i="2"/>
  <c r="I49" i="2"/>
  <c r="I48" i="2"/>
  <c r="I45" i="2"/>
  <c r="I44" i="2"/>
  <c r="I43" i="2"/>
  <c r="I42" i="2"/>
  <c r="I40" i="2"/>
  <c r="I38" i="2"/>
  <c r="I37" i="2"/>
  <c r="I36" i="2"/>
  <c r="I35" i="2"/>
  <c r="I33" i="2"/>
  <c r="I32" i="2"/>
  <c r="I31" i="2"/>
  <c r="I30" i="2"/>
  <c r="I29" i="2"/>
  <c r="I28" i="2"/>
  <c r="I27" i="2"/>
  <c r="I21" i="2"/>
  <c r="I20" i="2"/>
  <c r="I19" i="2"/>
  <c r="I26" i="2" l="1"/>
  <c r="T32" i="3"/>
  <c r="R32" i="3"/>
  <c r="I47" i="2"/>
  <c r="C16" i="3" s="1"/>
  <c r="F16" i="3" s="1"/>
  <c r="I193" i="2"/>
  <c r="C28" i="3" s="1"/>
  <c r="I57" i="2"/>
  <c r="I122" i="2"/>
  <c r="I82" i="2"/>
  <c r="C21" i="3" s="1"/>
  <c r="I318" i="2"/>
  <c r="C35" i="3" s="1"/>
  <c r="I382" i="2"/>
  <c r="C39" i="3" s="1"/>
  <c r="T39" i="3" s="1"/>
  <c r="I303" i="2"/>
  <c r="I113" i="2"/>
  <c r="I234" i="2"/>
  <c r="I264" i="2"/>
  <c r="I139" i="2"/>
  <c r="I153" i="2"/>
  <c r="I69" i="2"/>
  <c r="C19" i="3" s="1"/>
  <c r="I145" i="2"/>
  <c r="I18" i="2"/>
  <c r="C14" i="3" s="1"/>
  <c r="H14" i="3" s="1"/>
  <c r="I287" i="2"/>
  <c r="I253" i="2"/>
  <c r="I237" i="2"/>
  <c r="I161" i="2"/>
  <c r="I131" i="2"/>
  <c r="I103" i="2"/>
  <c r="I92" i="2"/>
  <c r="C22" i="3" s="1"/>
  <c r="I73" i="2"/>
  <c r="C20" i="3" s="1"/>
  <c r="I51" i="2"/>
  <c r="I41" i="2"/>
  <c r="I310" i="2"/>
  <c r="C34" i="3" s="1"/>
  <c r="I328" i="2"/>
  <c r="C36" i="3" s="1"/>
  <c r="I23" i="2" l="1"/>
  <c r="C15" i="3" s="1"/>
  <c r="F15" i="3" s="1"/>
  <c r="T35" i="3"/>
  <c r="N35" i="3"/>
  <c r="J35" i="3"/>
  <c r="T36" i="3"/>
  <c r="R28" i="3"/>
  <c r="H28" i="3"/>
  <c r="L28" i="3"/>
  <c r="J20" i="3"/>
  <c r="L20" i="3"/>
  <c r="L22" i="3"/>
  <c r="N22" i="3"/>
  <c r="P22" i="3"/>
  <c r="H34" i="3"/>
  <c r="N34" i="3"/>
  <c r="J19" i="3"/>
  <c r="H19" i="3"/>
  <c r="P21" i="3"/>
  <c r="N21" i="3"/>
  <c r="L21" i="3"/>
  <c r="J21" i="3"/>
  <c r="C30" i="3"/>
  <c r="P30" i="3" s="1"/>
  <c r="C24" i="3"/>
  <c r="R24" i="3" s="1"/>
  <c r="C18" i="3"/>
  <c r="H18" i="3" s="1"/>
  <c r="C17" i="3"/>
  <c r="F17" i="3" s="1"/>
  <c r="C31" i="3"/>
  <c r="T31" i="3" s="1"/>
  <c r="C33" i="3"/>
  <c r="N33" i="3" s="1"/>
  <c r="I130" i="2"/>
  <c r="C25" i="3" s="1"/>
  <c r="I102" i="2"/>
  <c r="C23" i="3" s="1"/>
  <c r="J14" i="3"/>
  <c r="I233" i="2"/>
  <c r="C29" i="3" s="1"/>
  <c r="I144" i="2"/>
  <c r="C26" i="3" s="1"/>
  <c r="F40" i="3" l="1"/>
  <c r="F41" i="3" s="1"/>
  <c r="R29" i="3"/>
  <c r="N29" i="3"/>
  <c r="L29" i="3"/>
  <c r="H29" i="3"/>
  <c r="P25" i="3"/>
  <c r="R25" i="3"/>
  <c r="N25" i="3"/>
  <c r="T23" i="3"/>
  <c r="N23" i="3"/>
  <c r="L23" i="3"/>
  <c r="N26" i="3"/>
  <c r="L26" i="3"/>
  <c r="H26" i="3"/>
  <c r="I391" i="2"/>
  <c r="P15" i="3"/>
  <c r="J15" i="3"/>
  <c r="J40" i="3" s="1"/>
  <c r="T15" i="3"/>
  <c r="H15" i="3"/>
  <c r="N15" i="3"/>
  <c r="R15" i="3"/>
  <c r="L15" i="3"/>
  <c r="L40" i="3" s="1"/>
  <c r="C40" i="3"/>
  <c r="T40" i="3" l="1"/>
  <c r="J25" i="2"/>
  <c r="P40" i="3"/>
  <c r="O40" i="3" s="1"/>
  <c r="N40" i="3"/>
  <c r="M40" i="3" s="1"/>
  <c r="H40" i="3"/>
  <c r="H41" i="3" s="1"/>
  <c r="J41" i="3" s="1"/>
  <c r="L41" i="3" s="1"/>
  <c r="R40" i="3"/>
  <c r="Q40" i="3" s="1"/>
  <c r="D21" i="3"/>
  <c r="D37" i="3"/>
  <c r="J34" i="2"/>
  <c r="J66" i="2"/>
  <c r="J347" i="2"/>
  <c r="J351" i="2"/>
  <c r="J359" i="2"/>
  <c r="J346" i="2"/>
  <c r="J356" i="2"/>
  <c r="J360" i="2"/>
  <c r="J361" i="2"/>
  <c r="J349" i="2"/>
  <c r="J352" i="2"/>
  <c r="J355" i="2"/>
  <c r="J350" i="2"/>
  <c r="J348" i="2"/>
  <c r="J342" i="2"/>
  <c r="J353" i="2"/>
  <c r="J343" i="2"/>
  <c r="J354" i="2"/>
  <c r="J358" i="2"/>
  <c r="J344" i="2"/>
  <c r="J357" i="2"/>
  <c r="J345" i="2"/>
  <c r="J75" i="2"/>
  <c r="J299" i="2"/>
  <c r="J300" i="2"/>
  <c r="J125" i="2"/>
  <c r="J298" i="2"/>
  <c r="J88" i="2"/>
  <c r="J127" i="2"/>
  <c r="J96" i="2"/>
  <c r="J97" i="2"/>
  <c r="J89" i="2"/>
  <c r="J90" i="2"/>
  <c r="J365" i="2"/>
  <c r="J371" i="2"/>
  <c r="J372" i="2"/>
  <c r="J339" i="2"/>
  <c r="J340" i="2"/>
  <c r="J338" i="2"/>
  <c r="J337" i="2"/>
  <c r="J336" i="2"/>
  <c r="J260" i="2"/>
  <c r="J262" i="2"/>
  <c r="J87" i="2"/>
  <c r="J261" i="2"/>
  <c r="J380" i="2"/>
  <c r="J325" i="2"/>
  <c r="J323" i="2"/>
  <c r="J324" i="2"/>
  <c r="J117" i="2"/>
  <c r="J377" i="2"/>
  <c r="J375" i="2"/>
  <c r="J379" i="2"/>
  <c r="J374" i="2"/>
  <c r="J376" i="2"/>
  <c r="J378" i="2"/>
  <c r="J190" i="2"/>
  <c r="J284" i="2"/>
  <c r="J189" i="2"/>
  <c r="J283" i="2"/>
  <c r="J285" i="2"/>
  <c r="J282" i="2"/>
  <c r="J203" i="2"/>
  <c r="J278" i="2"/>
  <c r="J280" i="2"/>
  <c r="J281" i="2"/>
  <c r="J279" i="2"/>
  <c r="J268" i="2"/>
  <c r="J269" i="2"/>
  <c r="J266" i="2"/>
  <c r="J267" i="2"/>
  <c r="J367" i="2"/>
  <c r="J368" i="2"/>
  <c r="J366" i="2"/>
  <c r="J369" i="2"/>
  <c r="J141" i="2"/>
  <c r="J126" i="2"/>
  <c r="J275" i="2"/>
  <c r="I40" i="3"/>
  <c r="D33" i="3"/>
  <c r="S40" i="3"/>
  <c r="D28" i="3"/>
  <c r="D34" i="3"/>
  <c r="D22" i="3"/>
  <c r="D26" i="3"/>
  <c r="D20" i="3"/>
  <c r="D35" i="3"/>
  <c r="K40" i="3"/>
  <c r="D27" i="3"/>
  <c r="D29" i="3"/>
  <c r="D38" i="3"/>
  <c r="D36" i="3"/>
  <c r="D16" i="3"/>
  <c r="D19" i="3"/>
  <c r="D39" i="3"/>
  <c r="D31" i="3"/>
  <c r="D30" i="3"/>
  <c r="D32" i="3"/>
  <c r="D17" i="3"/>
  <c r="E40" i="3"/>
  <c r="D25" i="3"/>
  <c r="D14" i="3"/>
  <c r="D15" i="3"/>
  <c r="D18" i="3"/>
  <c r="D24" i="3"/>
  <c r="D23" i="3"/>
  <c r="J108" i="2"/>
  <c r="J39" i="2"/>
  <c r="J319" i="2"/>
  <c r="I390" i="2"/>
  <c r="J154" i="2"/>
  <c r="J151" i="2"/>
  <c r="J229" i="2"/>
  <c r="J224" i="2"/>
  <c r="J293" i="2"/>
  <c r="J172" i="2"/>
  <c r="J166" i="2"/>
  <c r="J216" i="2"/>
  <c r="J152" i="2"/>
  <c r="J307" i="2"/>
  <c r="J306" i="2"/>
  <c r="J212" i="2"/>
  <c r="J85" i="2"/>
  <c r="J236" i="2"/>
  <c r="J242" i="2"/>
  <c r="J225" i="2"/>
  <c r="J271" i="2"/>
  <c r="J183" i="2"/>
  <c r="J331" i="2"/>
  <c r="J180" i="2"/>
  <c r="J162" i="2"/>
  <c r="J43" i="2"/>
  <c r="J158" i="2"/>
  <c r="J169" i="2"/>
  <c r="J157" i="2"/>
  <c r="J230" i="2"/>
  <c r="J246" i="2"/>
  <c r="J196" i="2"/>
  <c r="J173" i="2"/>
  <c r="J223" i="2"/>
  <c r="J292" i="2"/>
  <c r="J78" i="2"/>
  <c r="J289" i="2"/>
  <c r="J213" i="2"/>
  <c r="J100" i="2"/>
  <c r="J273" i="2"/>
  <c r="J304" i="2"/>
  <c r="J322" i="2"/>
  <c r="J32" i="2"/>
  <c r="J99" i="2"/>
  <c r="J136" i="2"/>
  <c r="J64" i="2"/>
  <c r="J185" i="2"/>
  <c r="J160" i="2"/>
  <c r="J291" i="2"/>
  <c r="J332" i="2"/>
  <c r="J240" i="2"/>
  <c r="J178" i="2"/>
  <c r="J290" i="2"/>
  <c r="J112" i="2"/>
  <c r="J257" i="2"/>
  <c r="J214" i="2"/>
  <c r="J147" i="2"/>
  <c r="J52" i="2"/>
  <c r="J84" i="2"/>
  <c r="J295" i="2"/>
  <c r="J276" i="2"/>
  <c r="J53" i="2"/>
  <c r="J40" i="2"/>
  <c r="J36" i="2"/>
  <c r="J83" i="2"/>
  <c r="J385" i="2"/>
  <c r="J210" i="2"/>
  <c r="J311" i="2"/>
  <c r="J255" i="2"/>
  <c r="J330" i="2"/>
  <c r="J218" i="2"/>
  <c r="J198" i="2"/>
  <c r="J195" i="2"/>
  <c r="J245" i="2"/>
  <c r="J109" i="2"/>
  <c r="J116" i="2"/>
  <c r="J208" i="2"/>
  <c r="J148" i="2"/>
  <c r="J105" i="2"/>
  <c r="J107" i="2"/>
  <c r="J247" i="2"/>
  <c r="J205" i="2"/>
  <c r="J80" i="2"/>
  <c r="J301" i="2"/>
  <c r="J159" i="2"/>
  <c r="J29" i="2"/>
  <c r="J128" i="2"/>
  <c r="J308" i="2"/>
  <c r="J155" i="2"/>
  <c r="J206" i="2"/>
  <c r="J175" i="2"/>
  <c r="J272" i="2"/>
  <c r="J265" i="2"/>
  <c r="J106" i="2"/>
  <c r="J21" i="2"/>
  <c r="J156" i="2"/>
  <c r="J177" i="2"/>
  <c r="J186" i="2"/>
  <c r="J227" i="2"/>
  <c r="J321" i="2"/>
  <c r="J163" i="2"/>
  <c r="J239" i="2"/>
  <c r="J222" i="2"/>
  <c r="J249" i="2"/>
  <c r="J179" i="2"/>
  <c r="J207" i="2"/>
  <c r="J135" i="2"/>
  <c r="J294" i="2"/>
  <c r="J316" i="2"/>
  <c r="J226" i="2"/>
  <c r="J114" i="2"/>
  <c r="J137" i="2"/>
  <c r="J140" i="2"/>
  <c r="J123" i="2"/>
  <c r="J70" i="2"/>
  <c r="J221" i="2"/>
  <c r="J329" i="2"/>
  <c r="J167" i="2"/>
  <c r="J215" i="2"/>
  <c r="J202" i="2"/>
  <c r="J217" i="2"/>
  <c r="J243" i="2"/>
  <c r="J248" i="2"/>
  <c r="J231" i="2"/>
  <c r="J170" i="2"/>
  <c r="J244" i="2"/>
  <c r="J60" i="2"/>
  <c r="J19" i="2"/>
  <c r="J138" i="2"/>
  <c r="J30" i="2"/>
  <c r="J312" i="2"/>
  <c r="J191" i="2"/>
  <c r="J165" i="2"/>
  <c r="J150" i="2"/>
  <c r="J171" i="2"/>
  <c r="J184" i="2"/>
  <c r="J241" i="2"/>
  <c r="J149" i="2"/>
  <c r="J181" i="2"/>
  <c r="J383" i="2"/>
  <c r="J238" i="2"/>
  <c r="J133" i="2"/>
  <c r="J274" i="2"/>
  <c r="J142" i="2"/>
  <c r="J220" i="2"/>
  <c r="J199" i="2"/>
  <c r="J384" i="2"/>
  <c r="J256" i="2"/>
  <c r="J79" i="2"/>
  <c r="J204" i="2"/>
  <c r="J65" i="2"/>
  <c r="J314" i="2"/>
  <c r="J67" i="2"/>
  <c r="J63" i="2"/>
  <c r="J94" i="2"/>
  <c r="J250" i="2"/>
  <c r="J20" i="2"/>
  <c r="J200" i="2"/>
  <c r="J110" i="2"/>
  <c r="J98" i="2"/>
  <c r="J258" i="2"/>
  <c r="J326" i="2"/>
  <c r="J305" i="2"/>
  <c r="J197" i="2"/>
  <c r="J386" i="2"/>
  <c r="J176" i="2"/>
  <c r="J288" i="2"/>
  <c r="J168" i="2"/>
  <c r="J219" i="2"/>
  <c r="J27" i="2"/>
  <c r="J104" i="2"/>
  <c r="J44" i="2"/>
  <c r="J124" i="2"/>
  <c r="J31" i="2"/>
  <c r="J74" i="2"/>
  <c r="J38" i="2"/>
  <c r="J118" i="2"/>
  <c r="J132" i="2"/>
  <c r="J209" i="2"/>
  <c r="J120" i="2"/>
  <c r="J119" i="2" s="1"/>
  <c r="J315" i="2"/>
  <c r="J93" i="2"/>
  <c r="J194" i="2"/>
  <c r="J49" i="2"/>
  <c r="J48" i="2"/>
  <c r="J201" i="2"/>
  <c r="J251" i="2"/>
  <c r="J228" i="2"/>
  <c r="J164" i="2"/>
  <c r="J174" i="2"/>
  <c r="J182" i="2"/>
  <c r="J313" i="2"/>
  <c r="J270" i="2"/>
  <c r="J277" i="2"/>
  <c r="J235" i="2"/>
  <c r="J252" i="2"/>
  <c r="J211" i="2"/>
  <c r="J146" i="2"/>
  <c r="J134" i="2"/>
  <c r="J71" i="2"/>
  <c r="J86" i="2"/>
  <c r="J54" i="2"/>
  <c r="J37" i="2"/>
  <c r="J95" i="2"/>
  <c r="J28" i="2"/>
  <c r="J33" i="2"/>
  <c r="J45" i="2"/>
  <c r="J35" i="2"/>
  <c r="J77" i="2"/>
  <c r="J61" i="2"/>
  <c r="J55" i="2"/>
  <c r="J76" i="2"/>
  <c r="J111" i="2"/>
  <c r="J59" i="2"/>
  <c r="J320" i="2"/>
  <c r="J58" i="2"/>
  <c r="J115" i="2"/>
  <c r="J42" i="2"/>
  <c r="J254" i="2"/>
  <c r="J62" i="2"/>
  <c r="G40" i="3" l="1"/>
  <c r="N41" i="3"/>
  <c r="P41" i="3" s="1"/>
  <c r="R41" i="3" s="1"/>
  <c r="T41" i="3" s="1"/>
  <c r="S41" i="3" s="1"/>
  <c r="J47" i="2"/>
  <c r="J341" i="2"/>
  <c r="J335" i="2"/>
  <c r="J193" i="2"/>
  <c r="J57" i="2"/>
  <c r="I389" i="2"/>
  <c r="J297" i="2"/>
  <c r="J122" i="2"/>
  <c r="J82" i="2"/>
  <c r="J364" i="2"/>
  <c r="J373" i="2"/>
  <c r="J370" i="2"/>
  <c r="J259" i="2"/>
  <c r="J318" i="2"/>
  <c r="J113" i="2"/>
  <c r="J287" i="2"/>
  <c r="J264" i="2"/>
  <c r="J253" i="2"/>
  <c r="J234" i="2"/>
  <c r="J237" i="2"/>
  <c r="J188" i="2"/>
  <c r="J161" i="2"/>
  <c r="J153" i="2"/>
  <c r="J145" i="2"/>
  <c r="J139" i="2"/>
  <c r="J131" i="2"/>
  <c r="J103" i="2"/>
  <c r="J92" i="2"/>
  <c r="J41" i="2"/>
  <c r="J73" i="2"/>
  <c r="J69" i="2"/>
  <c r="J51" i="2"/>
  <c r="J18" i="2"/>
  <c r="D40" i="3"/>
  <c r="E41" i="3"/>
  <c r="J328" i="2"/>
  <c r="J303" i="2"/>
  <c r="J310" i="2"/>
  <c r="J382" i="2"/>
  <c r="J23" i="2" l="1"/>
  <c r="J334" i="2"/>
  <c r="J363" i="2"/>
  <c r="J130" i="2"/>
  <c r="J102" i="2"/>
  <c r="G41" i="3"/>
  <c r="J233" i="2"/>
  <c r="J144" i="2"/>
  <c r="J391" i="2" l="1"/>
  <c r="I41" i="3"/>
  <c r="K41" i="3" l="1"/>
  <c r="M41" i="3" l="1"/>
  <c r="O41" i="3" l="1"/>
  <c r="Q41" i="3" l="1"/>
</calcChain>
</file>

<file path=xl/sharedStrings.xml><?xml version="1.0" encoding="utf-8"?>
<sst xmlns="http://schemas.openxmlformats.org/spreadsheetml/2006/main" count="2045" uniqueCount="903">
  <si>
    <t>B.D.I.</t>
  </si>
  <si>
    <t>Item</t>
  </si>
  <si>
    <t>Descrição</t>
  </si>
  <si>
    <t>Peso (%)</t>
  </si>
  <si>
    <t>MOBILIZAÇÃO E DESMOBILIZAÇÃO</t>
  </si>
  <si>
    <t>SERVIÇOS PRELIMINARES</t>
  </si>
  <si>
    <t>TERRAPLANAGEM</t>
  </si>
  <si>
    <t>MOVIMENTO DE TERRA PARA FUNDAÇÕES</t>
  </si>
  <si>
    <t>FUNDAÇÕES</t>
  </si>
  <si>
    <t>ESTRUTURA METÁLICA</t>
  </si>
  <si>
    <t>COBERTURA</t>
  </si>
  <si>
    <t>SISTEMA DE VEDAÇÃO VERTICAL</t>
  </si>
  <si>
    <t>REVESTIMENTO</t>
  </si>
  <si>
    <t>ESQUADRIAS</t>
  </si>
  <si>
    <t>PINTURAS E ACABAMENTOS</t>
  </si>
  <si>
    <t>SISTEMA DE PISOS</t>
  </si>
  <si>
    <t>INSTALAÇÕES HIDRÁULICAS</t>
  </si>
  <si>
    <t>RESERVATÓRIO METÁLICO</t>
  </si>
  <si>
    <t>INSTALAÇÕES ELÉTRICAS</t>
  </si>
  <si>
    <t>LOUÇAS, ACESSÓRIOS E METAIS</t>
  </si>
  <si>
    <t>SPDA</t>
  </si>
  <si>
    <t>COMBATE A INCÊNDIO</t>
  </si>
  <si>
    <t>REDE LÓGICA</t>
  </si>
  <si>
    <t>INSTALAÇÃO DE GÁS</t>
  </si>
  <si>
    <t>SERVIÇOS COMPLEMENTARES</t>
  </si>
  <si>
    <t>CLIMATIZAÇÃO</t>
  </si>
  <si>
    <t>SERVIÇOS FINAIS</t>
  </si>
  <si>
    <t>Código</t>
  </si>
  <si>
    <t>Quant.</t>
  </si>
  <si>
    <t>SINAPI</t>
  </si>
  <si>
    <t>TRANSPORTE COM CAMINHÃO CARROCERIA COM GUINDAUTO (MUNCK),  MOMENTO MÁXIMO DE CARGA 11,7 TM, EM VIA URBANA EM LEITO NATURAL (UNIDADE: TXKM). AF_07/2020</t>
  </si>
  <si>
    <t>TXKM</t>
  </si>
  <si>
    <t>MANIPULADOR TELESCÓPICO, POTÊNCIA DE 85 HP, CAPACIDADE DE CARGA DE 3.500 KG, ALTURA MÁXIMA DE ELEVAÇÃO DE 12,3 M - CHP DIURNO. AF_06/2015</t>
  </si>
  <si>
    <t>CHP</t>
  </si>
  <si>
    <t>CANTEIRO DE OBRA</t>
  </si>
  <si>
    <t xml:space="preserve"> 16.06.078 </t>
  </si>
  <si>
    <t>FDE</t>
  </si>
  <si>
    <t>FORNECIMENTO E INSTALAÇAO DE PLACA DE IDENTIFICAÇÃO DE OBRA INCLUSO SUPORTE ESTRUTURA DE MADEIRA.</t>
  </si>
  <si>
    <t>SIURB</t>
  </si>
  <si>
    <t>UN</t>
  </si>
  <si>
    <t>LIGAÇÃO DE ÁGUA PROVISÓRIA PARA CANTEIRO, INCLUSIVE HIDRÔMETRO E CAVALETE PARA MEDIÇÃO DE ÁGUA - EM PVC DN 20MM (1/2") - PADRÃO CONCESSIONÁRIA</t>
  </si>
  <si>
    <t>EXECUÇÃO DE RESERVATÓRIO ELEVADO DE ÁGUA (1000 LITROS) EM CANTEIRO DE OBRA, APOIADO EM ESTRUTURA DE MADEIRA. AF_02/2016</t>
  </si>
  <si>
    <t>EXECUÇÃO DE CENTRAL DE FÔRMAS, PRODUÇÃO DE ARGAMASSA OU CONCRETO EM CANTEIRO DE OBRA, NÃO INCLUSO MOBILIÁRIO E EQUIPAMENTOS. AF_04/2016</t>
  </si>
  <si>
    <t>EXECUÇÃO DE REFEITÓRIO EM CANTEIRO DE OBRA EM CHAPA DE MADEIRA COMPENSADA, NÃO INCLUSO MOBILIÁRIO E EQUIPAMENTOS. AF_02/2016</t>
  </si>
  <si>
    <t>LOCACAO CONVENCIONAL DE OBRA, UTILIZANDO GABARITO DE TÁBUAS CORRIDAS PONTALETADAS A CADA 2,00M -  2 UTILIZAÇÕES. AF_10/2018</t>
  </si>
  <si>
    <t>M</t>
  </si>
  <si>
    <t>MONTAGEM E DESMONTAGEM DE ANDAIME TUBULAR TIPO TORRE (EXCLUSIVE ANDAIME E LIMPEZA). AF_11/2017</t>
  </si>
  <si>
    <t>LIMPEZA E DEMOLIÇÃO</t>
  </si>
  <si>
    <t>DEMOLIÇÃO DE ALVENARIA PARA QUALQUER TIPO DE BLOCO, DE FORMA MECANIZADA, SEM REAPROVEITAMENTO. AF_12/2017</t>
  </si>
  <si>
    <t>CARGA, MANOBRA E DESCARGA DE ENTULHO EM CAMINHÃO BASCULANTE 10 M³ - CARGA COM ESCAVADEIRA HIDRÁULICA  (CAÇAMBA DE 0,80 M³ / 111 HP) E DESCARGA LIVRE (UNIDADE: M3). AF_07/2020</t>
  </si>
  <si>
    <t>TRANSPORTE COM CAMINHÃO BASCULANTE DE 10 M³, EM VIA URBANA PAVIMENTADA, DMT ATÉ 30 KM (UNIDADE: M3XKM). AF_07/2020</t>
  </si>
  <si>
    <t>ESCAVAÇÃO HORIZONTAL EM SOLO DE 1A CATEGORIA COM TRATOR DE ESTEIRAS (100HP/LÂMINA: 2,19M3). AF_07/2020</t>
  </si>
  <si>
    <t>EXECUÇÃO E COMPACTAÇÃO DE ATERRO COM SOLO PREDOMINANTEMENTE ARGILOSO - EXCLUSIVE SOLO, ESCAVAÇÃO, CARGA E TRANSPORTE. AF_11/2019</t>
  </si>
  <si>
    <t>ESCAVAÇÃO MANUAL DE VALA COM PROFUNDIDADE MENOR OU IGUAL A 1,30 M. AF_02/2021</t>
  </si>
  <si>
    <t>ARRASAMENTO MECANICO DE ESTACA DE CONCRETO ARMADO, DIAMETROS DE ATÉ 40 CM. AF_05/2021</t>
  </si>
  <si>
    <t>ARMAÇÃO DE BLOCO, VIGA BALDRAME OU SAPATA UTILIZANDO AÇO CA-50 DE 6,3 MM - MONTAGEM. AF_06/2017</t>
  </si>
  <si>
    <t>KG</t>
  </si>
  <si>
    <t>ARMAÇÃO DE BLOCO, VIGA BALDRAME E SAPATA UTILIZANDO AÇO CA-60 DE 5 MM - MONTAGEM. AF_06/2017</t>
  </si>
  <si>
    <t>IMPERMEABILIZAÇÃO DE SUPERFÍCIE COM EMULSÃO ASFÁLTICA, 2 DEMÃOS AF_06/2018</t>
  </si>
  <si>
    <t>CONCRETAGEM DE VIGAS E LAJES, FCK=25 MPA, PARA LAJES MACIÇAS OU NERVURADAS COM USO DE BOMBA - LANÇAMENTO, ADENSAMENTO E ACABAMENTO. AF_02/2022</t>
  </si>
  <si>
    <t>ARMAÇÃO PARA EXECUÇÃO DE RADIER, PISO DE CONCRETO OU LAJE SOBRE SOLO, COM USO DE TELA Q-196. AF_09/2021</t>
  </si>
  <si>
    <t>CAMADA SEPARADORA PARA EXECUÇÃO DE RADIER, PISO DE CONCRETO OU LAJE SOBRE SOLO, EM LONA PLÁSTICA. AF_09/2021</t>
  </si>
  <si>
    <t>FABRICAÇÃO, MONTAGEM E DESMONTAGEM DE FORMA PARA RADIER, PISO DE CONCRETO OU LAJE SOBRE SOLO, EM MADEIRA SERRADA, 4 UTILIZAÇÕES. AF_09/2021</t>
  </si>
  <si>
    <t>COMPACTAÇÃO MECÂNICA DE SOLO PARA EXECUÇÃO DE RADIER, PISO DE CONCRETO OU LAJE SOBRE SOLO, COM COMPACTADOR DE SOLOS A PERCUSSÃO. AF_09/2021</t>
  </si>
  <si>
    <t>LASTRO DE CONCRETO MAGRO, APLICADO EM PISOS, LAJES SOBRE SOLO OU RADIERS, ESPESSURA DE 5 CM. AF_07/2016</t>
  </si>
  <si>
    <t>COMPOSIÇÃO PARAMÉTRICA PARA FORNECIMENTO E MONTAGEM DE ESTRUTURA METÁLICA PARA ESTRUTURA PRINCIPAL DE EDIFICAÇÕES (PILARES, VIGAS E CONTRAVENTAMENTO). AF_11/2022</t>
  </si>
  <si>
    <t>COMPOSIÇÃO PARAMÉTRICA PARA FORNECIMENTO E MONTAGEM DE ESTRUTURA METÁLICA PARA COBERTURA DE EDIFICAÇÕES COM ESTRUTURA DE APOIO. AF_11/2022</t>
  </si>
  <si>
    <t>CALHA EM CHAPA DE AÇO GALVANIZADO NÚMERO 24, DESENVOLVIMENTO DE 100 CM, INCLUSO TRANSPORTE VERTICAL. AF_07/2019</t>
  </si>
  <si>
    <t>RUFO EM CHAPA DE AÇO GALVANIZADO NÚMERO 24, CORTE DE 25 CM, INCLUSO TRANSPORTE VERTICAL. AF_07/2019</t>
  </si>
  <si>
    <t>CHAPIM (RUFO CAPA) EM AÇO GALVANIZADO, CORTE 33. AF_11/2020</t>
  </si>
  <si>
    <t xml:space="preserve"> 07.04.034 </t>
  </si>
  <si>
    <t>CUMEEIRA ACO PINT PO/COIL-COATING PERFIL OND/TRAP E=0,65MM H ATE 40MM</t>
  </si>
  <si>
    <t>TELHAMENTO COM TELHA ONDULADA DE FIBRA DE VIDRO E = 0,6 MM, PARA TELHADO COM INCLINAÇÃO MAIOR QUE 10°, COM ATÉ 2 ÁGUAS, INCLUSO IÇAMENTO. AF_07/2019</t>
  </si>
  <si>
    <t>PAREDE COM PLACAS DE GESSO ACARTONADO (DRYWALL), PARA USO INTERNO, COM UMA FACE SIMPLES E ESTRUTURA METÁLICA COM GUIAS SIMPLES, COM VÃOS. AF_06/2017_P</t>
  </si>
  <si>
    <t>PAREDE COM PLACAS DE GESSO ACARTONADO (DRYWALL), PARA USO INTERNO, COM DUAS FACES DUPLAS E ESTRUTURA METÁLICA COM GUIAS DUPLAS, COM VÃOS. AF_06/2017_P</t>
  </si>
  <si>
    <t xml:space="preserve"> 10.01.061 </t>
  </si>
  <si>
    <t>ISOLACAO TERMOACUSTICA - LA DE ROCHA E=2"</t>
  </si>
  <si>
    <t>DIVISORIA SANITÁRIA, TIPO CABINE, EM GRANITO CINZA POLIDO, ESP = 3CM, ASSENTADO COM ARGAMASSA COLANTE AC III-E, EXCLUSIVE FERRAGENS. AF_01/2021</t>
  </si>
  <si>
    <t>FORRO EM RÉGUAS DE PVC, FRISADO, PARA AMBIENTES COMERCIAIS, INCLUSIVE ESTRUTURA DE FIXAÇÃO. AF_05/2017_P</t>
  </si>
  <si>
    <t xml:space="preserve"> 10.01.077 </t>
  </si>
  <si>
    <t>FORRO PLACA MINERAL NRC 0,85 THERMOFON INCL.PERFIS FORNEC/INST.</t>
  </si>
  <si>
    <t>IMPERMEABILIZAÇÃO DE PISO COM ARGAMASSA DE CIMENTO E AREIA, COM ADITIVO IMPERMEABILIZANTE, E = 2CM. AF_06/2018</t>
  </si>
  <si>
    <t xml:space="preserve"> 12.80.051 </t>
  </si>
  <si>
    <t>CANTONEIRA DE ABAS IGUAIS 1"x1/8" ALUMÍNIO</t>
  </si>
  <si>
    <t>PORTAS</t>
  </si>
  <si>
    <t xml:space="preserve"> 05.80.002 </t>
  </si>
  <si>
    <t>PORTA MADEIRA COMPENS LISA COM VISOR</t>
  </si>
  <si>
    <t xml:space="preserve"> 05.80.001 </t>
  </si>
  <si>
    <t>PORTA DE ALUMÍNIO DE ABRIR COM LAMBRI, COM GUARNIÇÃO, FIXAÇÃO COM PARAFUSOS - FORNECIMENTO E INSTALAÇÃO. AF_12/2019</t>
  </si>
  <si>
    <t>FECHADURA DE EMBUTIR PARA PORTAS INTERNAS, COMPLETA, ACABAMENTO PADRÃO MÉDIO, COM EXECUÇÃO DE FURO - FORNECIMENTO E INSTALAÇÃO. AF_12/2019</t>
  </si>
  <si>
    <t>TARJETA TIPO LIVRE/OCUPADO PARA PORTA DE BANHEIRO. AF_12/2019</t>
  </si>
  <si>
    <t xml:space="preserve"> 06.02.063 </t>
  </si>
  <si>
    <t>PORTÃO EM GRADIL ELETROFUNDIDO</t>
  </si>
  <si>
    <t>JANELAS</t>
  </si>
  <si>
    <t>JANELA DE AÇO DE CORRER COM 4 FOLHAS PARA VIDRO, COM BATENTE, FERRAGENS E PINTURA ANTICORROSIVA. EXCLUSIVE VIDROS, ALIZAR E CONTRAMARCO. FORNECIMENTO E INSTALAÇÃO. AF_12/2019</t>
  </si>
  <si>
    <t>JANELA DE ALUMÍNIO DE CORRER COM 2 FOLHAS PARA VIDROS, COM VIDROS, BATENTE, ACABAMENTO COM ACETATO OU BRILHANTE E FERRAGENS. EXCLUSIVE ALIZAR E CONTRAMARCO. FORNECIMENTO E INSTALAÇÃO. AF_12/2019</t>
  </si>
  <si>
    <t xml:space="preserve"> 05.05.078 </t>
  </si>
  <si>
    <t>GS-03 GUICHE DE SECRETARIA/JANELA DE 2 FOLHAS</t>
  </si>
  <si>
    <t>BRISE</t>
  </si>
  <si>
    <t>FORNECIMENTO E MONTAGEM DE ESTRUTURA METÁLICA PARA BRISE SOLEIL</t>
  </si>
  <si>
    <t>APLICAÇÃO DE FUNDO SELADOR ACRÍLICO EM PAREDES, UMA DEMÃO. AF_06/2014</t>
  </si>
  <si>
    <t>APLICAÇÃO MANUAL DE PINTURA COM TINTA LÁTEX ACRÍLICA EM PAREDES, DUAS DEMÃOS. AF_06/2014</t>
  </si>
  <si>
    <t>PAVIMENTAÇÃO INTERNA</t>
  </si>
  <si>
    <t>CONTRAPISO EM ARGAMASSA TRAÇO 1:4 (CIMENTO E AREIA), PREPARO MECÂNICO COM BETONEIRA 400 L, APLICADO EM ÁREAS SECAS SOBRE LAJE, NÃO ADERIDO, ACABAMENTO NÃO REFORÇADO, ESPESSURA 5CM. AF_07/2021</t>
  </si>
  <si>
    <t>SOLEIRA EM GRANITO, LARGURA 15 CM, ESPESSURA 2,0 CM. AF_09/2020</t>
  </si>
  <si>
    <t>RODAPÉ EM POLIESTIRENO, ALTURA 5 CM. AF_09/2020</t>
  </si>
  <si>
    <t xml:space="preserve"> 13.01.010 </t>
  </si>
  <si>
    <t>ENCHIMENTO DE REBAIXO DE LAJE COM TIJOLOS CERÂMICOS FURADOS</t>
  </si>
  <si>
    <t>PAVIMENTAÇÃO EXTERNA</t>
  </si>
  <si>
    <t>ALIMENTAÇÃO</t>
  </si>
  <si>
    <t>(COMPOSIÇÃO REPRESENTATIVA) LIGAÇÃO PREDIAL DE ÁGUA, REDE DN 50 MM, RAMAL PREDIAL DE 20 MM, L = 2,0 M, LARGURA DA VALA = 0,65 M; COM COLAR DE TOMADA DE PVC; ESCAVAÇÃO MANUAL, PREPARO DE FUNDO DE VALA E REATERRO COMPACTADO. AF_06/2022</t>
  </si>
  <si>
    <t>JOELHO 90 GRAUS COM BUCHA DE LATÃO, PVC, SOLDÁVEL, DN  25 MM, X 3/4 INSTALADO EM RESERVAÇÃO DE ÁGUA DE EDIFICAÇÃO QUE POSSUA RESERVATÓRIO DE FIBRA/FIBROCIMENTO   FORNECIMENTO E INSTALAÇÃO. AF_06/2016</t>
  </si>
  <si>
    <t>JOELHO DE REDUÇÃO, 90 GRAUS, PVC, SOLDÁVEL, DN 25 MM X 20 MM, INSTALADO EM RAMAL DE DISTRIBUIÇÃO DE ÁGUA - FORNECIMENTO E INSTALAÇÃO. AF_06/2022</t>
  </si>
  <si>
    <t>LUVA COM BUCHA DE LATÃO, PVC, SOLDÁVEL, DN 25MM X 3/4 , INSTALADO EM RAMAL DE DISTRIBUIÇÃO DE ÁGUA - FORNECIMENTO E INSTALAÇÃO. AF_06/2022</t>
  </si>
  <si>
    <t>TÊ COM BUCHA DE LATÃO NA BOLSA CENTRAL, PVC, SOLDÁVEL, DN  25 MM X 3/4 , INSTALADO EM RESERVAÇÃO DE ÁGUA DE EDIFICAÇÃO QUE POSSUA RESERVATÓRIO DE FIBRA/FIBROCIMENTO   FORNECIMENTO E INSTALAÇÃO. AF_06/2016</t>
  </si>
  <si>
    <t>ADAPTADOR COM FLANGE E ANEL DE VEDAÇÃO, PVC, SOLDÁVEL, DN  25 MM X 3/4 , INSTALADO EM RESERVAÇÃO DE ÁGUA DE EDIFICAÇÃO QUE POSSUA RESERVATÓRIO DE FIBRA/FIBROCIMENTO   FORNECIMENTO E INSTALAÇÃO. AF_06/2016</t>
  </si>
  <si>
    <t>TORNEIRA DE BOIA PARA CAIXA D'ÁGUA, ROSCÁVEL, 3/4" - FORNECIMENTO E INSTALAÇÃO. AF_08/2021</t>
  </si>
  <si>
    <t>METAIS</t>
  </si>
  <si>
    <t>REGISTRO DE ESFERA, PVC, ROSCÁVEL, COM BORBOLETA, 3/4" - FORNECIMENTO E INSTALAÇÃO. AF_08/2021</t>
  </si>
  <si>
    <t>REGISTRO DE GAVETA BRUTO, LATÃO, ROSCÁVEL, 3/4", COM ACABAMENTO E CANOPLA CROMADOS - FORNECIMENTO E INSTALAÇÃO. AF_08/2021</t>
  </si>
  <si>
    <t>REGISTRO DE PRESSÃO BRUTO, LATÃO, ROSCÁVEL, 3/4", COM ACABAMENTO E CANOPLA CROMADOS - FORNECIMENTO E INSTALAÇÃO. AF_08/2021</t>
  </si>
  <si>
    <t>REGISTRO DE ESFERA, PVC, SOLDÁVEL, COM VOLANTE, DN  25 MM - FORNECIMENTO E INSTALAÇÃO. AF_08/2021</t>
  </si>
  <si>
    <t>VÁLVULA DE ESFERA BRUTA, BRONZE, ROSCÁVEL, 2'' - FORNECIMENTO E INSTALAÇÃO. AF_08/2021</t>
  </si>
  <si>
    <t>VÁLVULA DE ESFERA BRUTA, BRONZE, ROSCÁVEL, 1'' - FORNECIMENTO E INSTALAÇÃO. AF_08/2021</t>
  </si>
  <si>
    <t>ÁGUA FRIA</t>
  </si>
  <si>
    <t>ADAPTADOR COM FLANGES LIVRES, PVC, SOLDÁVEL LONGO, DN 75 MM X 2 1/2 , INSTALADO EM RESERVAÇÃO DE ÁGUA DE EDIFICAÇÃO QUE POSSUA RESERVATÓRIO DE FIBRA/FIBROCIMENTO   FORNECIMENTO E INSTALAÇÃO. AF_06/2016</t>
  </si>
  <si>
    <t>ADAPTADOR CURTO COM BOLSA E ROSCA PARA REGISTRO, PVC, SOLDÁVEL, DN 25MM X 3/4 , INSTALADO EM RAMAL DE DISTRIBUIÇÃO DE ÁGUA - FORNECIMENTO E INSTALAÇÃO. AF_06/2022</t>
  </si>
  <si>
    <t>ADAPTADOR CURTO COM BOLSA E ROSCA PARA REGISTRO, PVC, SOLDÁVEL, DN 75MM X 2.1/2, INSTALADO EM PRUMADA DE ÁGUA - FORNECIMENTO E INSTALAÇÃO. AF_12/2014</t>
  </si>
  <si>
    <t>BUCHA DE REDUÇÃO, LONGA, PVC, SOLDÁVEL, DN 75 X 50 MM, INSTALADO EM PRUMADA DE ÁGUA - FORNECIMENTO E INSTALAÇÃO. AF_06/2022</t>
  </si>
  <si>
    <t>CURVA 45 GRAUS, PVC, SOLDÁVEL, DN 25MM, INSTALADO EM RAMAL OU SUB-RAMAL DE ÁGUA - FORNECIMENTO E INSTALAÇÃO. AF_06/2022</t>
  </si>
  <si>
    <t>CURVA 90 GRAUS, PVC, SOLDÁVEL, DN 25MM, INSTALADO EM RAMAL OU SUB-RAMAL DE ÁGUA - FORNECIMENTO E INSTALAÇÃO. AF_06/2022</t>
  </si>
  <si>
    <t>CURVA 90 GRAUS, PVC, SOLDÁVEL, DN 50MM, INSTALADO EM RAMAL DE DISTRIBUIÇÃO DE ÁGUA - FORNECIMENTO E INSTALAÇÃO. AF_06/2022</t>
  </si>
  <si>
    <t>CURVA 90 GRAUS, PVC, SOLDÁVEL, DN 75MM, INSTALADO EM PRUMADA DE ÁGUA - FORNECIMENTO E INSTALAÇÃO. AF_06/2022</t>
  </si>
  <si>
    <t>JOELHO 90 GRAUS, PVC, SOLDÁVEL, DN 25MM, INSTALADO EM RAMAL OU SUB-RAMAL DE ÁGUA - FORNECIMENTO E INSTALAÇÃO. AF_06/2022</t>
  </si>
  <si>
    <t>LUVA DE CORRER, PVC, SOLDÁVEL, DN 25MM, INSTALADO EM RAMAL OU SUB-RAMAL DE ÁGUA - FORNECIMENTO E INSTALAÇÃO. AF_12/2014</t>
  </si>
  <si>
    <t>LUVA DE REDUÇÃO, PVC, SOLDÁVEL, DN 32MM X 25MM, INSTALADO EM RAMAL OU SUB-RAMAL DE ÁGUA - FORNECIMENTO E INSTALAÇÃO. AF_06/2022</t>
  </si>
  <si>
    <t>LUVA, PVC, SOLDÁVEL, DN 75MM, INSTALADO EM PRUMADA DE ÁGUA - FORNECIMENTO E INSTALAÇÃO. AF_06/2022</t>
  </si>
  <si>
    <t>TUBO, PVC, SOLDÁVEL, DN 25MM, INSTALADO EM RAMAL OU SUB-RAMAL DE ÁGUA - FORNECIMENTO E INSTALAÇÃO. AF_06/2022</t>
  </si>
  <si>
    <t>TUBO, PVC, SOLDÁVEL, DN 50MM, INSTALADO EM RAMAL DE DISTRIBUIÇÃO DE ÁGUA - FORNECIMENTO E INSTALAÇÃO. AF_06/2022</t>
  </si>
  <si>
    <t>TUBO, PVC, SOLDÁVEL, DN 75MM, INSTALADO EM PRUMADA DE ÁGUA - FORNECIMENTO E INSTALAÇÃO. AF_06/2022</t>
  </si>
  <si>
    <t>TE, PVC, SOLDÁVEL, DN 25MM, INSTALADO EM RAMAL OU SUB-RAMAL DE ÁGUA - FORNECIMENTO E INSTALAÇÃO. AF_06/2022</t>
  </si>
  <si>
    <t>TE, PVC, SOLDÁVEL, DN 75MM, INSTALADO EM PRUMADA DE ÁGUA - FORNECIMENTO E INSTALAÇÃO. AF_06/2022</t>
  </si>
  <si>
    <t>TÊ DE REDUÇÃO, PVC, SOLDÁVEL, DN 50MM X 25MM, INSTALADO EM RAMAL DE DISTRIBUIÇÃO DE ÁGUA - FORNECIMENTO E INSTALAÇÃO. AF_06/2022</t>
  </si>
  <si>
    <t>UNIÃO, PVC, SOLDÁVEL, DN 25MM, INSTALADO EM RAMAL OU SUB-RAMAL DE ÁGUA - FORNECIMENTO E INSTALAÇÃO. AF_06/2022</t>
  </si>
  <si>
    <t>UNIÃO, PVC, SOLDÁVEL, DN 50MM, INSTALADO EM RAMAL DE DISTRIBUIÇÃO DE ÁGUA - FORNECIMENTO E INSTALAÇÃO. AF_06/2022</t>
  </si>
  <si>
    <t>JOELHO 90 GRAUS COM BUCHA DE LATÃO, PVC, SOLDÁVEL, DN 25MM, X 3/4  INSTALADO EM RAMAL OU SUB-RAMAL DE ÁGUA - FORNECIMENTO E INSTALAÇÃO. AF_06/2022</t>
  </si>
  <si>
    <t>JOELHO 90 GRAUS COM BUCHA DE LATÃO, PVC, SOLDÁVEL, DN 25MM, X 1/2  INSTALADO EM RAMAL OU SUB-RAMAL DE ÁGUA - FORNECIMENTO E INSTALAÇÃO. AF_06/2022</t>
  </si>
  <si>
    <t>TÊ COM BUCHA DE LATÃO NA BOLSA CENTRAL, PVC, SOLDÁVEL, DN 25MM X 1/2 , INSTALADO EM RAMAL OU SUB-RAMAL DE ÁGUA - FORNECIMENTO E INSTALAÇÃO. AF_06/2022</t>
  </si>
  <si>
    <t>CAIXA ENTERRADA HIDRÁULICA RETANGULAR EM ALVENARIA COM TIJOLOS CERÂMICOS MACIÇOS, DIMENSÕES INTERNAS: 0,4X0,4X0,4 M PARA REDE DE ESGOTO. AF_12/2020</t>
  </si>
  <si>
    <t>CAIXA DE GORDURA PEQUENA (CAPACIDADE: 19 L), CIRCULAR, EM PVC, DIÂMETRO INTERNO= 0,3 M. AF_12/2020</t>
  </si>
  <si>
    <t>CAIXA SIFONADA, COM GRELHA QUADRADA, PVC, DN 150 X 150 X 50 MM, JUNTA SOLDÁVEL, FORNECIDA E INSTALADA EM RAMAL DE DESCARGA OU EM RAMAL DE ESGOTO SANITÁRIO. AF_08/2022</t>
  </si>
  <si>
    <t>CAIXA SIFONADA, PVC, DN 100 X 100 X 50 MM, JUNTA ELÁSTICA, FORNECIDA E INSTALADA EM RAMAL DE DESCARGA OU EM RAMAL DE ESGOTO SANITÁRIO. AF_08/2022</t>
  </si>
  <si>
    <t>RALO SECO, PVC, DN 100 X 40 MM, JUNTA SOLDÁVEL, FORNECIDO E INSTALADO EM RAMAL DE DESCARGA OU EM RAMAL DE ESGOTO SANITÁRIO. AF_08/2022</t>
  </si>
  <si>
    <t>RALO SIFONADO, PVC, DN 100 X 40 MM, JUNTA SOLDÁVEL, FORNECIDO E INSTALADO EM RAMAL DE DESCARGA OU EM RAMAL DE ESGOTO SANITÁRIO. AF_08/2022</t>
  </si>
  <si>
    <t>SIFÃO DO TIPO FLEXÍVEL EM PVC 1  X 1.1/2  - FORNECIMENTO E INSTALAÇÃO. AF_01/2020</t>
  </si>
  <si>
    <t>VÁLVULA DE ESFERA BRUTA, BRONZE, ROSCÁVEL, 1</t>
  </si>
  <si>
    <t>VÁLVULA DE ESFERA BRUTA, BRONZE, ROSCÁVEL, 1 1/2'' - FORNECIMENTO E INSTALAÇÃO. AF_08/2021</t>
  </si>
  <si>
    <t>CURVA LONGA 90 GRAUS, PVC, SERIE NORMAL, ESGOTO PREDIAL, DN 50 MM, JUNTA ELÁSTICA, FORNECIDO E INSTALADO EM RAMAL DE DESCARGA OU RAMAL DE ESGOTO SANITÁRIO. AF_08/2022</t>
  </si>
  <si>
    <t>CURVA LONGA 90 GRAUS, PVC, SERIE NORMAL, ESGOTO PREDIAL, DN 75 MM, JUNTA ELÁSTICA, FORNECIDO E INSTALADO EM RAMAL DE DESCARGA OU RAMAL DE ESGOTO SANITÁRIO. AF_08/2022</t>
  </si>
  <si>
    <t>CURVA LONGA 90 GRAUS, PVC, SERIE NORMAL, ESGOTO PREDIAL, DN 40 MM, JUNTA SOLDÁVEL, FORNECIDO E INSTALADO EM RAMAL DE DESCARGA OU RAMAL DE ESGOTO SANITÁRIO. AF_08/2022</t>
  </si>
  <si>
    <t>CURVA LONGA 90 GRAUS, PVC, SERIE NORMAL, ESGOTO PREDIAL, DN 100 MM, JUNTA ELÁSTICA, FORNECIDO E INSTALADO EM RAMAL DE DESCARGA OU RAMAL DE ESGOTO SANITÁRIO. AF_08/2022</t>
  </si>
  <si>
    <t>CURVA CURTA 90 GRAUS, PVC, SERIE NORMAL, ESGOTO PREDIAL, DN 40 MM, JUNTA SOLDÁVEL, FORNECIDO E INSTALADO EM RAMAL DE DESCARGA OU RAMAL DE ESGOTO SANITÁRIO. AF_08/2022</t>
  </si>
  <si>
    <t>CURVA CURTA 90 GRAUS, PVC, SERIE NORMAL, ESGOTO PREDIAL, DN 50 MM, JUNTA ELÁSTICA, FORNECIDO E INSTALADO EM RAMAL DE DESCARGA OU RAMAL DE ESGOTO SANITÁRIO. AF_08/2022</t>
  </si>
  <si>
    <t>JOELHO 45 GRAUS, PVC, SERIE NORMAL, ESGOTO PREDIAL, DN 40 MM, JUNTA SOLDÁVEL, FORNECIDO E INSTALADO EM RAMAL DE DESCARGA OU RAMAL DE ESGOTO SANITÁRIO. AF_08/2022</t>
  </si>
  <si>
    <t>JOELHO 45 GRAUS, PVC, SERIE NORMAL, ESGOTO PREDIAL, DN 50 MM, JUNTA ELÁSTICA, FORNECIDO E INSTALADO EM RAMAL DE DESCARGA OU RAMAL DE ESGOTO SANITÁRIO. AF_08/2022</t>
  </si>
  <si>
    <t>JOELHO 90 GRAUS, PVC, SERIE NORMAL, ESGOTO PREDIAL, DN 50 MM, JUNTA ELÁSTICA, FORNECIDO E INSTALADO EM RAMAL DE DESCARGA OU RAMAL DE ESGOTO SANITÁRIO. AF_08/2022</t>
  </si>
  <si>
    <t>JOELHO 90 GRAUS, PVC, SERIE NORMAL, ESGOTO PREDIAL, DN 40 MM, JUNTA SOLDÁVEL, FORNECIDO E INSTALADO EM RAMAL DE DESCARGA OU RAMAL DE ESGOTO SANITÁRIO. AF_12/2014</t>
  </si>
  <si>
    <t>JUNÇÃO DE REDUÇÃO INVERTIDA, PVC, SÉRIE NORMAL, ESGOTO PREDIAL, DN 100 X 50 MM, JUNTA ELÁSTICA, FORNECIDO E INSTALADO EM PRUMADA DE ESGOTO SANITÁRIO OU VENTILAÇÃO. AF_08/2022</t>
  </si>
  <si>
    <t>JUNÇÃO SIMPLES, PVC, SERIE NORMAL, ESGOTO PREDIAL, DN 100 X 100 MM, JUNTA ELÁSTICA, FORNECIDO E INSTALADO EM RAMAL DE DESCARGA OU RAMAL DE ESGOTO SANITÁRIO. AF_08/2022</t>
  </si>
  <si>
    <t>JUNÇÃO SIMPLES, PVC, SERIE NORMAL, ESGOTO PREDIAL, DN 40 MM, JUNTA SOLDÁVEL, FORNECIDO E INSTALADO EM RAMAL DE DESCARGA OU RAMAL DE ESGOTO SANITÁRIO. AF_08/2022</t>
  </si>
  <si>
    <t>JUNÇÃO SIMPLES, PVC, SERIE NORMAL, ESGOTO PREDIAL, DN 50 X 50 MM, JUNTA ELÁSTICA, FORNECIDO E INSTALADO EM RAMAL DE DESCARGA OU RAMAL DE ESGOTO SANITÁRIO. AF_08/2022</t>
  </si>
  <si>
    <t>JUNÇÃO DE REDUÇÃO INVERTIDA, PVC, SÉRIE NORMAL, ESGOTO PREDIAL, DN 75 X 50 MM, JUNTA ELÁSTICA, FORNECIDO E INSTALADO EM RAMAL DE DESCARGA OU RAMAL DE ESGOTO SANITÁRIO. AF_08/2022</t>
  </si>
  <si>
    <t>LUVA SIMPLES, PVC, SERIE NORMAL, ESGOTO PREDIAL, DN 40 MM, JUNTA SOLDÁVEL, FORNECIDO E INSTALADO EM RAMAL DE DESCARGA OU RAMAL DE ESGOTO SANITÁRIO. AF_08/2022</t>
  </si>
  <si>
    <t>LUVA DE CORRER, PVC, SERIE NORMAL, ESGOTO PREDIAL, DN 100 MM, JUNTA ELÁSTICA, FORNECIDO E INSTALADO EM RAMAL DE DESCARGA OU RAMAL DE ESGOTO SANITÁRIO. AF_08/2022</t>
  </si>
  <si>
    <t>LUVA SIMPLES, PVC, SERIE NORMAL, ESGOTO PREDIAL, DN 100 MM, JUNTA ELÁSTICA, FORNECIDO E INSTALADO EM RAMAL DE DESCARGA OU RAMAL DE ESGOTO SANITÁRIO. AF_08/2022</t>
  </si>
  <si>
    <t>LUVA SIMPLES, PVC, SERIE NORMAL, ESGOTO PREDIAL, DN 50 MM, JUNTA ELÁSTICA, FORNECIDO E INSTALADO EM RAMAL DE DESCARGA OU RAMAL DE ESGOTO SANITÁRIO. AF_08/2022</t>
  </si>
  <si>
    <t>LUVA SIMPLES, PVC, SERIE NORMAL, ESGOTO PREDIAL, DN 75 MM, JUNTA ELÁSTICA, FORNECIDO E INSTALADO EM RAMAL DE DESCARGA OU RAMAL DE ESGOTO SANITÁRIO. AF_08/2022</t>
  </si>
  <si>
    <t>JUNÇÃO DE REDUCAO INVERTIDA, PVC, SÉRIE NORMAL, ESGOTO PREDIAL, DN 100 X 75 MM, JUNTA ELÁSTICA, FORNECIDO E INSTALADO EM RAMAL DE DESCARGA OU RAMAL DE ESGOTO SANITÁRIO. AF_08/2022</t>
  </si>
  <si>
    <t>TERMINAL DE VENTILAÇÃO, PVC, SÉRIE NORMAL, ESGOTO PREDIAL, DN 50 MM, JUNTA SOLDÁVEL, FORNECIDO E INSTALADO EM PRUMADA DE ESGOTO SANITÁRIO OU VENTILAÇÃO. AF_08/2022</t>
  </si>
  <si>
    <t>TUBO PVC, SERIE NORMAL, ESGOTO PREDIAL, DN 50 MM, FORNECIDO E INSTALADO EM RAMAL DE DESCARGA OU RAMAL DE ESGOTO SANITÁRIO. AF_08/2022</t>
  </si>
  <si>
    <t>TUBO PVC, SERIE NORMAL, ESGOTO PREDIAL, DN 75 MM, FORNECIDO E INSTALADO EM RAMAL DE DESCARGA OU RAMAL DE ESGOTO SANITÁRIO. AF_08/2022</t>
  </si>
  <si>
    <t>TUBO PVC, SERIE NORMAL, ESGOTO PREDIAL, DN 100 MM, FORNECIDO E INSTALADO EM RAMAL DE DESCARGA OU RAMAL DE ESGOTO SANITÁRIO. AF_12/2014</t>
  </si>
  <si>
    <t>TUBO PVC, SERIE NORMAL, ESGOTO PREDIAL, DN 40 MM, FORNECIDO E INSTALADO EM RAMAL DE DESCARGA OU RAMAL DE ESGOTO SANITÁRIO. AF_12/2014</t>
  </si>
  <si>
    <t>TE, PVC, SÉRIE NORMAL, ESGOTO PREDIAL, DN 100 X 50 MM, JUNTA ELÁSTICA, FORNECIDO E INSTALADO EM RAMAL DE DESCARGA OU RAMAL DE ESGOTO SANITÁRIO. AF_08/2022</t>
  </si>
  <si>
    <t>TE, PVC, SERIE NORMAL, ESGOTO PREDIAL, DN 50 X 50 MM, JUNTA ELÁSTICA, FORNECIDO E INSTALADO EM RAMAL DE DESCARGA OU RAMAL DE ESGOTO SANITÁRIO. AF_08/2022</t>
  </si>
  <si>
    <t>PLUVIAL</t>
  </si>
  <si>
    <t>CAIXA ENTERRADA HIDRÁULICA RETANGULAR EM ALVENARIA COM TIJOLOS CERÂMICOS MACIÇOS, DIMENSÕES INTERNAS: 0,6X0,6X0,6 M PARA REDE DE ESGOTO. AF_12/2020</t>
  </si>
  <si>
    <t>RALO SIFONADO, PVC, DN 100 X 40 MM, JUNTA SOLDÁVEL, FORNECIDO E INSTALADO EM RAMAIS DE ENCAMINHAMENTO DE ÁGUA PLUVIAL. AF_06/2022</t>
  </si>
  <si>
    <t>BUCHA DE REDUÇÃO LONGA, PVC, SERIE R, ÁGUA PLUVIAL, DN 50 X 40 MM, JUNTA ELÁSTICA, FORNECIDO E INSTALADO EM RAMAL DE ENCAMINHAMENTO. AF_06/2022</t>
  </si>
  <si>
    <t>CURVA 90 GRAUS, PVC, SERIE R, ÁGUA PLUVIAL, DN 100 MM, JUNTA ELÁSTICA, FORNECIDO E INSTALADO EM RAMAL DE ENCAMINHAMENTO. AF_06/2022</t>
  </si>
  <si>
    <t>LUVA SIMPLES, PVC, SERIE R, ÁGUA PLUVIAL, DN 40 MM, JUNTA SOLDÁVEL, FORNECIDO E INSTALADO EM RAMAL DE ENCAMINHAMENTO. AF_06/2022</t>
  </si>
  <si>
    <t>LUVA SIMPLES, PVC, SERIE R, ÁGUA PLUVIAL, DN 100 MM, JUNTA ELÁSTICA, FORNECIDO E INSTALADO EM RAMAL DE ENCAMINHAMENTO. AF_06/2022</t>
  </si>
  <si>
    <t>LUVA SIMPLES, PVC, SERIE R, ÁGUA PLUVIAL, DN 150 MM, JUNTA ELÁSTICA, FORNECIDO E INSTALADO EM RAMAL DE ENCAMINHAMENTO. AF_06/2022</t>
  </si>
  <si>
    <t>LUVA SIMPLES, PVC, SERIE R, ÁGUA PLUVIAL, DN 50 MM, JUNTA ELÁSTICA, FORNECIDO E INSTALADO EM RAMAL DE ENCAMINHAMENTO. AF_06/2022</t>
  </si>
  <si>
    <t>LUVA SIMPLES, PVC, SERIE R, ÁGUA PLUVIAL, DN 75 MM, JUNTA ELÁSTICA, FORNECIDO E INSTALADO EM RAMAL DE ENCAMINHAMENTO. AF_06/2022</t>
  </si>
  <si>
    <t>TUBO PVC, SÉRIE R, ÁGUA PLUVIAL, DN 100 MM, FORNECIDO E INSTALADO EM RAMAL DE ENCAMINHAMENTO. AF_06/2022</t>
  </si>
  <si>
    <t>TUBO PVC, SÉRIE R, ÁGUA PLUVIAL, DN 150 MM, FORNECIDO E INSTALADO EM RAMAL DE ENCAMINHAMENTO. AF_06/2022</t>
  </si>
  <si>
    <t>TUBO PVC, SÉRIE R, ÁGUA PLUVIAL, DN 40 MM, FORNECIDO E INSTALADO EM RAMAL DE ENCAMINHAMENTO. AF_06/2022</t>
  </si>
  <si>
    <t>TUBO PVC, SÉRIE R, ÁGUA PLUVIAL, DN 50 MM, FORNECIDO E INSTALADO EM RAMAL DE ENCAMINHAMENTO. AF_06/2022</t>
  </si>
  <si>
    <t>TUBO PVC, SÉRIE R, ÁGUA PLUVIAL, DN 75 MM, FORNECIDO E INSTALADO EM RAMAL DE ENCAMINHAMENTO. AF_06/2022</t>
  </si>
  <si>
    <t>TÊ, PVC, SERIE R, ÁGUA PLUVIAL, DN 100 X 100 MM, JUNTA ELÁSTICA, FORNECIDO E INSTALADO EM RAMAL DE ENCAMINHAMENTO. AF_06/2022</t>
  </si>
  <si>
    <t>JOELHO 90 GRAUS, PVC, SOLDÁVEL, DN 25MM, INSTALADO EM DRENO DE AR-CONDICIONADO - FORNECIMENTO E INSTALAÇÃO. AF_08/2022</t>
  </si>
  <si>
    <t>TUBO, PVC, SOLDÁVEL, DN 25MM, INSTALADO EM DRENO DE AR-CONDICIONADO - FORNECIMENTO E INSTALAÇÃO. AF_08/2022</t>
  </si>
  <si>
    <t>TE, PVC, SOLDÁVEL, DN 25MM, INSTALADO EM DRENO DE AR-CONDICIONADO - FORNECIMENTO E INSTALAÇÃO. AF_08/2022</t>
  </si>
  <si>
    <t>QUADRO DE DISTRIBUIÇÃO E ENTRADA</t>
  </si>
  <si>
    <t>QUADRO DE DISTRIBUIÇÃO DE ENERGIA EM CHAPA DE AÇO GALVANIZADO, DE EMBUTIR, COM BARRAMENTO TRIFÁSICO, PARA 40 DISJUNTORES DIN 100A - FORNECIMENTO E INSTALAÇÃO. AF_10/2020</t>
  </si>
  <si>
    <t xml:space="preserve"> 09.02.061 </t>
  </si>
  <si>
    <t>AE-21 ABRIGO E ENTRADA DE ENERGIA (CAIXA M OU H): AES ELETROP/BANDEIRANTE/ELEKTRO/CPFL</t>
  </si>
  <si>
    <t>CABEAMENTO</t>
  </si>
  <si>
    <t>CORDOALHA DE COBRE NU 50 MM², ENTERRADA, SEM ISOLADOR - FORNECIMENTO E INSTALAÇÃO. AF_12/2017</t>
  </si>
  <si>
    <t>GRAMPO METALICO TIPO OLHAL PARA HASTE DE ATERRAMENTO DE 5/8'', CONDUTOR DE *10* A 50 MM2</t>
  </si>
  <si>
    <t>CAIXA DE INSPEÇÃO PARA ATERRAMENTO, CIRCULAR, EM POLIETILENO, DIÂMETRO INTERNO = 0,3 M. AF_12/2020</t>
  </si>
  <si>
    <t>COMPOSIÇÃO PARAMÉTRICA DE PONTO ELÉTRICO DE ILUMINAÇÃO, COM INTERRUPTOR SIMPLES, EM EDIFÍCIO RESIDENCIAL COM ELETRODUTO EMBUTIDO SEM NECESSIDADE DE RASGOS, INCLUSO TOMADA, ELETRODUTO, CABO E QUEBRA (SEM LUMINÁRIA E LÂMPADA). AF_11/2022</t>
  </si>
  <si>
    <t>COMPOSIÇÃO PARAMÉTRICA DE PONTO ELÉTRICO DE TOMADA DE USO GERAL 2P+T (10A/250V) EM EDIFÍCIO RESIDENCIAL COM ELETRODUTO EMBUTIDO SEM NECESSIDADE DE RASGOS, INCLUSO TOMADA, ELETRODUTO, CABO E QUEBRA. AF_11/2022</t>
  </si>
  <si>
    <t>COMPOSIÇÃO PARAMÉTRICA DE PONTO ELÉTRICO DE TOMADA PARA CHUVEIRO (20A/250V) EM EDIFÍCIO RESIDENCIAL COM ELETRODUTO EMBUTIDO EM RASGOS NAS PAREDES, INCLUSO TOMADA, ELETRODUTO, CABO, RASGO, QUEBRA E CHUMBAMENTO. AF_11/2022</t>
  </si>
  <si>
    <t>COMPOSIÇÃO PARAMÉTRICA DE PONTO ELÉTRICO DE TOMADA DE USO ESPECÍFICO 2P+T (20A/250V) EM EDIFÍCIO RESIDENCIAL COM ELETRODUTO EMBUTIDO SEM NECESSIDADE DE RASGOS, INCLUSO TOMADA, ELETRODUTO, CABO E QUEBRA (EXCETO CHUVEIRO). AF_11/2022</t>
  </si>
  <si>
    <t>ELETRODUTO FLEXÍVEL CORRUGADO, PVC, DN 25 MM (3/4"), PARA CIRCUITOS TERMINAIS, INSTALADO EM PAREDE - FORNECIMENTO E INSTALAÇÃO. AF_12/2015</t>
  </si>
  <si>
    <t>ELETRODUTO FLEXÍVEL CORRUGADO, PVC, DN 32 MM (1"), PARA CIRCUITOS TERMINAIS, INSTALADO EM FORRO - FORNECIMENTO E INSTALAÇÃO. AF_12/2015</t>
  </si>
  <si>
    <t>CABO DE COBRE FLEXÍVEL ISOLADO, 2,5 MM², ANTI-CHAMA 450/750 V, PARA CIRCUITOS TERMINAIS - FORNECIMENTO E INSTALAÇÃO. AF_12/2015</t>
  </si>
  <si>
    <t>CABO DE COBRE FLEXÍVEL ISOLADO, 4 MM², ANTI-CHAMA 0,6/1,0 KV, PARA CIRCUITOS TERMINAIS - FORNECIMENTO E INSTALAÇÃO. AF_12/2015</t>
  </si>
  <si>
    <t>CABO DE COBRE FLEXÍVEL ISOLADO, 16 MM², ANTI-CHAMA 0,6/1,0 KV, PARA CIRCUITOS TERMINAIS - FORNECIMENTO E INSTALAÇÃO. AF_12/2015</t>
  </si>
  <si>
    <t>BOMBA CENTRÍFUGA, TRIFÁSICA, 1,5 CV OU 1,48 HP, HM 10 A 70 M, Q 1,8 A 5,3 M3/H - FORNECIMENTO E INSTALAÇÃO. AF_12/2020</t>
  </si>
  <si>
    <t>CHAVE DE BOIA AUTOMÁTICA SUPERIOR/INFERIOR 15A/250V - FORNECIMENTO E INSTALAÇÃO. AF_12/2020</t>
  </si>
  <si>
    <t>LUMINÁRIA DE EMERGÊNCIA, COM 30 LÂMPADAS LED DE 2 W, SEM REATOR - FORNECIMENTO E INSTALAÇÃO. AF_02/2020</t>
  </si>
  <si>
    <t>DISJUNTORES</t>
  </si>
  <si>
    <t>DISJUNTOR BIPOLAR TIPO DIN, CORRENTE NOMINAL DE 10A - FORNECIMENTO E INSTALAÇÃO. AF_10/2020</t>
  </si>
  <si>
    <t>DISJUNTOR BIPOLAR TIPO DIN, CORRENTE NOMINAL DE 16A - FORNECIMENTO E INSTALAÇÃO. AF_10/2020</t>
  </si>
  <si>
    <t>DISJUNTOR TRIPOLAR TIPO DIN, CORRENTE NOMINAL DE 50A - FORNECIMENTO E INSTALAÇÃO. AF_10/2020</t>
  </si>
  <si>
    <t>DISJUNTOR TRIPOLAR TIPO NEMA, CORRENTE NOMINAL DE 60 ATÉ 100A - FORNECIMENTO E INSTALAÇÃO. AF_10/2020</t>
  </si>
  <si>
    <t>LUMINÁRIAS E ACESSÓRIOS</t>
  </si>
  <si>
    <t>CUBA DE EMBUTIR OVAL EM LOUÇA BRANCA, 35 X 50CM OU EQUIVALENTE - FORNECIMENTO E INSTALAÇÃO. AF_01/2020</t>
  </si>
  <si>
    <t>TANQUE DE MÁRMORE SINTÉTICO COM COLUNA, 22L OU EQUIVALENTE, INCLUSO SIFÃO FLEXÍVEL EM PVC, VÁLVULA PLÁSTICA E TORNEIRA DE METAL CROMADO PADRÃO POPULAR - FORNECIMENTO E INSTALAÇÃO. AF_01/2020</t>
  </si>
  <si>
    <t>TORNEIRA CROMADA 1/2 OU 3/4 PARA TANQUE, PADRÃO POPULAR - FORNECIMENTO E INSTALAÇÃO. AF_01/2020</t>
  </si>
  <si>
    <t>TORNEIRA CROMADA TUBO MÓVEL, DE MESA, 1/2 OU 3/4, PARA PIA DE COZINHA, PADRÃO ALTO - FORNECIMENTO E INSTALAÇÃO. AF_01/2020</t>
  </si>
  <si>
    <t xml:space="preserve"> 08.16.056 </t>
  </si>
  <si>
    <t>BR-10 LAVATORIO (CANTO) ACESSIVEL</t>
  </si>
  <si>
    <t>CJ</t>
  </si>
  <si>
    <t>LAVATÓRIO LOUÇA BRANCA SUSPENSO, 29,5 X 39CM OU EQUIVALENTE, PADRÃO POPULAR - FORNECIMENTO E INSTALAÇÃO. AF_01/2020</t>
  </si>
  <si>
    <t>CUBA DE EMBUTIR DE AÇO INOXIDÁVEL MÉDIA, INCLUSO VÁLVULA TIPO AMERICANA E SIFÃO TIPO GARRAFA EM METAL CROMADO - FORNECIMENTO E INSTALAÇÃO. AF_01/2020</t>
  </si>
  <si>
    <t>TORNEIRA CROMADA DE MESA, 1/2 OU 3/4, PARA LAVATÓRIO, PADRÃO POPULAR - FORNECIMENTO E INSTALAÇÃO. AF_01/2020</t>
  </si>
  <si>
    <t>BANCO ARTICULADO, EM ACO INOX, PARA PCD, FIXADO NA PAREDE - FORNECIMENTO E INSTALAÇÃO. AF_01/2020</t>
  </si>
  <si>
    <t>HASTE DE ATERRAMENTO 5/8  PARA SPDA - FORNECIMENTO E INSTALAÇÃO. AF_12/2017</t>
  </si>
  <si>
    <t>CORDOALHA DE COBRE NU 35 MM², NÃO ENTERRADA, COM ISOLADOR - FORNECIMENTO E INSTALAÇÃO. AF_12/2017</t>
  </si>
  <si>
    <t>ELETRODUTO PVC 40MM (1 ¼ ) PARA SPDA - FORNECIMENTO E INSTALAÇÃO. AF_12/2017</t>
  </si>
  <si>
    <t>BASE METÁLICA PARA MASTRO 1 ½  PARA SPDA - FORNECIMENTO E INSTALAÇÃO. AF_12/2017</t>
  </si>
  <si>
    <t>MASTRO 1 ½  PARA SPDA - FORNECIMENTO E INSTALAÇÃO. AF_12/2017</t>
  </si>
  <si>
    <t>CAPTOR TIPO FRANKLIN PARA SPDA - FORNECIMENTO E INSTALAÇÃO. AF_12/2017</t>
  </si>
  <si>
    <t>TERMINAL METALICO A PRESSAO PARA 1 CABO DE 25 A 35 MM2, COM 2 FUROS PARA FIXACAO</t>
  </si>
  <si>
    <t>CABO ELETRÔNICO CATEGORIA 6A, INSTALADO EM EDIFICAÇÃO RESIDENCIAL - FORNECIMENTO E INSTALAÇÃO. AF_11/2019</t>
  </si>
  <si>
    <t>TOMADA DE REDE RJ45 - FORNECIMENTO E INSTALAÇÃO. AF_11/2019</t>
  </si>
  <si>
    <t>CAIXA DE PASSAGEM PARA TELEFONE 80X80X15CM (SOBREPOR) FORNECIMENTO E INSTALACAO. AF_11/2019</t>
  </si>
  <si>
    <t>CERTIFICAÇÃO DE REDE LÓGICA - ATÉ 50 PONTOS</t>
  </si>
  <si>
    <t>GL</t>
  </si>
  <si>
    <t xml:space="preserve"> 08.02.001 </t>
  </si>
  <si>
    <t>TUBO DE AÇO GALVANIZADO COM COSTURA, CLASSE MÉDIA, CONEXÃO ROSQUEADA, DN 15 (1/2"), INSTALADO EM RAMAIS E SUB-RAMAIS DE GÁS - FORNECIMENTO E INSTALAÇÃO. AF_10/2020</t>
  </si>
  <si>
    <t>LUVA, EM FERRO GALVANIZADO, CONEXÃO ROSQUEADA, DN 15 (1/2"), INSTALADO EM RAMAIS E SUB-RAMAIS DE GÁS - FORNECIMENTO E INSTALAÇÃO. AF_10/2020</t>
  </si>
  <si>
    <t>JOELHO 90 GRAUS, EM FERRO GALVANIZADO, CONEXÃO ROSQUEADA, DN 15 (1/2"), INSTALADO EM RAMAIS E SUB-RAMAIS DE GÁS - FORNECIMENTO E INSTALAÇÃO. AF_10/2020</t>
  </si>
  <si>
    <t>TÊ, EM FERRO GALVANIZADO, CONEXÃO ROSQUEADA, DN 15 (1/2"), INSTALADO EM RAMAIS E SUB-RAMAIS DE GÁS - FORNECIMENTO E INSTALAÇÃO. AF_10/2020</t>
  </si>
  <si>
    <t>REGISTRO OU REGULADOR DE GÁS DE COZINHA - FORNECIMENTO E INSTALAÇÃO. AF_08/2021</t>
  </si>
  <si>
    <t xml:space="preserve"> 06.03.060 </t>
  </si>
  <si>
    <t>BARRA DE APOIO P/DEFICIENTES EM INOX ESCOVADO</t>
  </si>
  <si>
    <t>PEITORIL LINEAR EM GRANITO OU MÁRMORE, L = 15CM, COMPRIMENTO DE ATÉ 2M, ASSENTADO COM ARGAMASSA 1:6 COM ADITIVO. AF_11/2020</t>
  </si>
  <si>
    <t xml:space="preserve"> 16.06.023 </t>
  </si>
  <si>
    <t>AL-01 ABRIGO PARA LIXO</t>
  </si>
  <si>
    <t>TUBO EM COBRE FLEXÍVEL, DN 1/4, COM ISOLAMENTO, INSTALADO EM RAMAL DE ALIMENTAÇÃO DE AR CONDICIONADO COM CONDENSADORA INDIVIDUAL   FORNECIMENTO E INSTALAÇÃO. AF_12/2015</t>
  </si>
  <si>
    <t>TUBO EM COBRE FLEXÍVEL, DN 5/8", COM ISOLAMENTO, INSTALADO EM RAMAL DE ALIMENTAÇÃO DE AR CONDICIONADO COM CONDENSADORA INDIVIDUAL  FORNECIMENTO E INSTALAÇÃO. AF_12/2015</t>
  </si>
  <si>
    <t>TUBO EM COBRE FLEXÍVEL, DN 1/2", COM ISOLAMENTO, INSTALADO EM RAMAL DE ALIMENTAÇÃO DE AR CONDICIONADO COM CONDENSADORA INDIVIDUAL  FORNECIMENTO E INSTALAÇÃO. AF_12/2015</t>
  </si>
  <si>
    <t>TUBO EM COBRE FLEXÍVEL, DN 3/8", COM ISOLAMENTO, INSTALADO EM RAMAL DE ALIMENTAÇÃO DE AR CONDICIONADO COM CONDENSADORA INDIVIDUAL  FORNECIMENTO E INSTALAÇÃO. AF_12/2015</t>
  </si>
  <si>
    <t xml:space="preserve"> 16.11.005 </t>
  </si>
  <si>
    <t>LIMPEZA DA OBRA</t>
  </si>
  <si>
    <t>REMOÇÃO DE TAPUME/ CHAPAS METÁLICAS E DE MADEIRA, DE FORMA MANUAL, SEM REAPROVEITAMENTO. AF_12/2017</t>
  </si>
  <si>
    <t xml:space="preserve"> 16.80.097 </t>
  </si>
  <si>
    <t>CAÇAMBA DE 4M3 PARA RETIRADA DE ENTULHO</t>
  </si>
  <si>
    <t>Total Por Etapa</t>
  </si>
  <si>
    <t/>
  </si>
  <si>
    <t>CHI</t>
  </si>
  <si>
    <t>H</t>
  </si>
  <si>
    <t>L</t>
  </si>
  <si>
    <t>ELETRICISTA COM ENCARGOS COMPLEMENTARES</t>
  </si>
  <si>
    <t>SERVENTE COM ENCARGOS COMPLEMENTARES</t>
  </si>
  <si>
    <t>ARMACAO VERTICAL COM HASTE E CONTRA-PINO, EM CHAPA DE ACO GALVANIZADO 3/16", COM 4 ESTRIBOS E 4 ISOLADORES</t>
  </si>
  <si>
    <t>ARRUELA LISA, REDONDA, DE LATAO POLIDO, DIAMETRO NOMINAL 5/8", DIAMETRO EXTERNO = 34 MM, DIAMETRO DO FURO = 17 MM, ESPESSURA = *2,5* MM</t>
  </si>
  <si>
    <t>ARRUELA EM ALUMINIO, COM ROSCA, DE 1", PARA ELETRODUTO</t>
  </si>
  <si>
    <t>CABO DE COBRE NU 16 MM2 MEIO-DURO</t>
  </si>
  <si>
    <t>BUCHA EM ALUMINIO, COM ROSCA, DE 1", PARA ELETRODUTO</t>
  </si>
  <si>
    <t>CAIXA INTERNA/EXTERNA DE MEDICAO PARA 1 MEDIDOR TRIFASICO, COM VISOR, EM CHAPA DE ACO 18 USG (PADRAO DA CONCESSIONARIA LOCAL)</t>
  </si>
  <si>
    <t>CINTA CIRCULAR EM ACO GALVANIZADO DE 150 MM DE DIAMETRO PARA FIXACAO DE CAIXA MEDICAO, INCLUI PARAFUSOS E PORCAS</t>
  </si>
  <si>
    <t>CONECTOR METALICO TIPO PARAFUSO FENDIDO (SPLIT BOLT), PARA CABOS ATE 16 MM2</t>
  </si>
  <si>
    <t>CURVA 180 GRAUS, DE PVC RIGIDO ROSCAVEL, DE 3/4", PARA ELETRODUTO</t>
  </si>
  <si>
    <t>ELETRODUTO DE PVC RIGIDO ROSCAVEL DE 1 ", SEM LUVA</t>
  </si>
  <si>
    <t>DISJUNTOR TIPO NEMA, TRIPOLAR 10  ATE  50A, TENSAO MAXIMA DE 415 V</t>
  </si>
  <si>
    <t>FIO DE COBRE, SOLIDO, CLASSE 1, ISOLACAO EM PVC/A, ANTICHAMA BWF-B, 450/750V, SECAO NOMINAL 10 MM2</t>
  </si>
  <si>
    <t>FITA ACO INOX PARA CINTAR POSTE, L = 19 MM, E = 0,5 MM (ROLO DE 30M)</t>
  </si>
  <si>
    <t>HASTE DE ATERRAMENTO EM ACO COM 3,00 M DE COMPRIMENTO E DN = 5/8", REVESTIDA COM BAIXA CAMADA DE COBRE, SEM CONECTOR</t>
  </si>
  <si>
    <t>LUVA EM PVC RIGIDO ROSCAVEL, DE 1", PARA ELETRODUTO</t>
  </si>
  <si>
    <t>PARAFUSO DE FERRO POLIDO, SEXTAVADO, COM ROSCA PARCIAL, DIAMETRO 5/8", COMPRIMENTO 6", COM PORCA E ARRUELA DE PRESSAO MEDIA</t>
  </si>
  <si>
    <t>POSTE ROLICO DE MADEIRA TRATADA, D = 20 A 25 CM, H = 12,00 M, EM EUCALIPTO OU EQUIVALENTE DA REGIAO</t>
  </si>
  <si>
    <t>KIT CAVALETE PARA MEDIÇÃO DE ÁGUA - ENTRADA PRINCIPAL, EM PVC SOLDÁVEL DN 20 (½")   FORNECIMENTO E INSTALAÇÃO (EXCLUSIVE HIDRÔMETRO). AF_11/2016</t>
  </si>
  <si>
    <t>HIDRÔMETRO DN 20 (½), 1,5 M³/H  FORNECIMENTO E INSTALAÇÃO. AF_11/2016</t>
  </si>
  <si>
    <t>CARPINTEIRO DE FORMAS COM ENCARGOS COMPLEMENTARES</t>
  </si>
  <si>
    <t>AJUDANTE DE CARPINTEIRO COM ENCARGOS COMPLEMENTARES</t>
  </si>
  <si>
    <t>MONTADOR DE ESTRUTURA METÁLICA COM ENCARGOS COMPLEMENTARES</t>
  </si>
  <si>
    <t>PEDREIRO COM ENCARGOS COMPLEMENTARES</t>
  </si>
  <si>
    <t>AJUDANTE DE ARMADOR COM ENCARGOS COMPLEMENTARES</t>
  </si>
  <si>
    <t>ARMADOR COM ENCARGOS COMPLEMENTARES</t>
  </si>
  <si>
    <t>AJUDANTE ESPECIALIZADO COM ENCARGOS COMPLEMENTARES</t>
  </si>
  <si>
    <t>AJUDANTE DE ESTRUTURA METÁLICA COM ENCARGOS COMPLEMENTARES</t>
  </si>
  <si>
    <t>PAINEL FRIGO PIR AP 50MM - RAL9003 0,43 X 0,43MM</t>
  </si>
  <si>
    <t>AUXILIAR DE SERRALHEIRO COM ENCARGOS COMPLEMENTARES</t>
  </si>
  <si>
    <t>SERRALHEIRO COM ENCARGOS COMPLEMENTARES</t>
  </si>
  <si>
    <t>CANTONEIRA ACO ABAS IGUAIS (QUALQUER BITOLA), ESPESSURA ENTRE 1/8" E 1/4"</t>
  </si>
  <si>
    <t>BUCHA DE NYLON SEM ABA S5</t>
  </si>
  <si>
    <t>PARAFUSO DE FERRO POLIDO, SEXTAVADO, COM ROSCA INTEIRA, DIAMETRO 5/16", COMPRIMENTO 3/4", COM PORCA E ARRUELA LISA LEVE</t>
  </si>
  <si>
    <t>CHAPA DE ACO GALVANIZADA BITOLA GSG 18, E = 1,25 MM (10,00 KG/M2)</t>
  </si>
  <si>
    <t>PINTOR COM ENCARGOS COMPLEMENTARES</t>
  </si>
  <si>
    <t>REATERRO MANUAL DE VALAS COM COMPACTAÇÃO MECANIZADA. AF_04/2016</t>
  </si>
  <si>
    <t>AUXILIAR DE ENCANADOR OU BOMBEIRO HIDRÁULICO COM ENCARGOS COMPLEMENTARES</t>
  </si>
  <si>
    <t>ENCANADOR OU BOMBEIRO HIDRÁULICO COM ENCARGOS COMPLEMENTARES</t>
  </si>
  <si>
    <t>PREPARO DE FUNDO DE VALA COM LARGURA MENOR QUE 1,5 M (ACERTO DO SOLO NATURAL). AF_08/2020</t>
  </si>
  <si>
    <t>AUXILIAR DE ELETRICISTA COM ENCARGOS COMPLEMENTARES</t>
  </si>
  <si>
    <t>BROCA COM PONTA DE VIDIA (D=3/8"X160MM)</t>
  </si>
  <si>
    <t>OPERADOR DE USINA DE ASFALTO, DE SOLOS OU DE CONCRETO COM ENCARGOS COMPLEMENTARES</t>
  </si>
  <si>
    <t>M2</t>
  </si>
  <si>
    <t>M3</t>
  </si>
  <si>
    <t>CDHU</t>
  </si>
  <si>
    <t>EXECUÇÃO DE PASSEIO (CALÇADA) OU PISO DE CONCRETO COM CONCRETO MOLDADO IN LOCO, FEITO EM OBRA, ACABAMENTO CONVENCIONAL, ESPESSURA 8 CM, ARMADO. AF_07/2016</t>
  </si>
  <si>
    <t>TAPUME COM TELHA METÁLICA. AF_05/2018</t>
  </si>
  <si>
    <t>PISO EM GRANILITE EM GRANILITE, MARMORITE OU GRANITINA EM AMBIENTES INTERNOS, COM ESPESSURA DE 8MM, INCLUINDO MISTURA EM BETONEIRA, COLOCAÇÃO DAS JUNTAS, APLICAÇÃO DO PISO, 4 POLIMENTOS COM POLITRIZ, ESTUCAMENTO, SELADOR E CERA. AF_06/2022</t>
  </si>
  <si>
    <t>PLANTIO DE GRAMA ESMERALDA OU SÃO CARLOS OU CURITIBANA, EM PLACAS. AF_05/2022</t>
  </si>
  <si>
    <t>OBJETO: CONSTRUÇÃO DE ESCOLA MUNICIPAL</t>
  </si>
  <si>
    <t>Base</t>
  </si>
  <si>
    <t>ENCARGOS SOCIAIS</t>
  </si>
  <si>
    <r>
      <rPr>
        <b/>
        <sz val="11"/>
        <rFont val="Century Gothic"/>
        <family val="2"/>
      </rPr>
      <t>Desonerado:</t>
    </r>
    <r>
      <rPr>
        <sz val="11"/>
        <rFont val="Century Gothic"/>
        <family val="2"/>
      </rPr>
      <t xml:space="preserve"> embutido nos preços unitário dos insumos de mão de obra, de acordo com as bases</t>
    </r>
  </si>
  <si>
    <t>PLANILHA ORÇAMENTÁRIA (SINTÉTICA)</t>
  </si>
  <si>
    <t>Unid</t>
  </si>
  <si>
    <t>Valor Unitário</t>
  </si>
  <si>
    <t>Preço Total</t>
  </si>
  <si>
    <t>TOTAL GERAL</t>
  </si>
  <si>
    <t>TOTAL SEM BDI</t>
  </si>
  <si>
    <t>TOTAL DO BDI (23,00%)</t>
  </si>
  <si>
    <t>Valor Unitário
com BDI</t>
  </si>
  <si>
    <t>ESTACA BROCA DE CONCRETO, DIÂMETRO DE 30 CM, ESCAVAÇÃO MANUAL COM TRADO CONCHA, COM ARMADURA DE ARRANQUE. AF_05/2020</t>
  </si>
  <si>
    <t>02.05.202</t>
  </si>
  <si>
    <t>ANDAIME TORRE METÁLICO (1,5X1,5m) COM PISO METÁLICO</t>
  </si>
  <si>
    <t>26.04.010</t>
  </si>
  <si>
    <t>ESPELHO EM VIDRO CRISTAL LISO, ESPESSUA DE 4MM</t>
  </si>
  <si>
    <t>SINAPI-I</t>
  </si>
  <si>
    <t>02.09.040</t>
  </si>
  <si>
    <t>LIMPEZA MECANIZADA DO TERRENO, INCLUSIVE TRONCOS ATÉ 15CM DE DIÂMETRO, COM CAMINHÃO À DISPOSIÇÃO DENTRO E FORA DA OBRA, COM TRANSPORTE NO RAIO DE ATÉ 1KM</t>
  </si>
  <si>
    <t>21.01.160</t>
  </si>
  <si>
    <t>REVESTIMENTO EM GRAMA SINTÉTICA, COM ESPESSURA DE 20 A 32MM</t>
  </si>
  <si>
    <t>02.02.140</t>
  </si>
  <si>
    <t>LOCAÇÃO DE CONTAINER TIPO SANITÁRIO COM 2 VASOS SANITÁRIOS, 2 LAVATÓRIOS, 2 MICTÓRIOS E 4 PONTOS PARA CHUVEIRO - ÁREA MÍNIMA DE 13,80M2</t>
  </si>
  <si>
    <t>02.02.130</t>
  </si>
  <si>
    <t>LOCAÇÃO DE CONTAINER TIPO ESCRITÓRIO COM 1 VASO SANITÁRIO, 1 LAVATÓRIO E 1 PONTO PARA CHUVEIRO - ÁREA MÍNIMA DE 13,80M2</t>
  </si>
  <si>
    <t>UNxMES</t>
  </si>
  <si>
    <t>M3xKM</t>
  </si>
  <si>
    <t>ITEM</t>
  </si>
  <si>
    <t>CÓDIGO</t>
  </si>
  <si>
    <t>DESCRIÇÃO</t>
  </si>
  <si>
    <t>UNID.</t>
  </si>
  <si>
    <t>QUANT.</t>
  </si>
  <si>
    <t>CUSTO UNIT.</t>
  </si>
  <si>
    <t>CUSTO TOTAL</t>
  </si>
  <si>
    <t>%</t>
  </si>
  <si>
    <t>PMI</t>
  </si>
  <si>
    <t>TOTAL DO SERVIÇO</t>
  </si>
  <si>
    <t>COMPOSIÇÃO DE PREÇO UNITÁRIO (CPU)</t>
  </si>
  <si>
    <t>AREIA GROSSA - POSTO JAZIDA/FORNECEDOR (RETIRADO NA JAZIDA, SEM TRANSPORTE)</t>
  </si>
  <si>
    <t>CIMENTO PORTLAND COMPOSTO CP II-32</t>
  </si>
  <si>
    <t>PEDRA BRITADA N. 2 (19 A 38MM) POSTO PEDREIRA/FORNECIDOR, SEM FRETE</t>
  </si>
  <si>
    <t>CONCRETO FCK=20MPA, TRAÇO 1:2,7:3 (EM MASSA SECA DE CIMENTO/ AREIA MÉDIA/ BRITA1 - PREPARO MECÂNICO EM BETONEIRA 600L. AF_05/2021</t>
  </si>
  <si>
    <t>TABUA *2,5 X 30*CM EM PINUS, MISTA OU EQUIVALENTE DA REGIÃO - BRUTA</t>
  </si>
  <si>
    <t>PREGO DE AÇO POLIDO COM CABEÇA 18X27 (2 1/2X10)</t>
  </si>
  <si>
    <t>ARAME RECOZIDO 16 BWG, D=1,65MM (0,016 KG/M) OU 18 BWG, D=1,25MM (0,01KG/M)</t>
  </si>
  <si>
    <t>UNID</t>
  </si>
  <si>
    <t>CPU-001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</si>
  <si>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</si>
  <si>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</si>
  <si>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25.02.240</t>
  </si>
  <si>
    <t>PORTA EM ALUMÍNIO ANODIZADO DE CORRER, SOB MEDIDA - (4 FOLHAS)</t>
  </si>
  <si>
    <t>RODAPÉ EM GRANILITE, ALTURA 10CM. AF_09/202</t>
  </si>
  <si>
    <t>CPU-002</t>
  </si>
  <si>
    <t>24.02.060</t>
  </si>
  <si>
    <t>PORTÃO DE ABRIR EM CHAPA, SOB MEDIDA</t>
  </si>
  <si>
    <t>44.02.062</t>
  </si>
  <si>
    <t>TAMPO/BANCADA EM GRANITO, COM FRONTÃO, ESPESSURA DE 2CM, ACABAMENTO POLIDO</t>
  </si>
  <si>
    <t>09.02.043</t>
  </si>
  <si>
    <t>DPS - DISPOSITIVO PROTEÇÃO CONTRA SURTOS (ENERGIA)</t>
  </si>
  <si>
    <t>TELHAMENTO COM TELHA METÁLICA TERMOACÚSTICA E=30MM, COM ATÉ 2 ÁGUAS, INCLUSO IÇAMENTO. AF_07/2019</t>
  </si>
  <si>
    <t>14.20.010</t>
  </si>
  <si>
    <t>VERGAS, CONTRAVERGAS E PILARETES DE CONCRETO ARMADO</t>
  </si>
  <si>
    <t>4.2</t>
  </si>
  <si>
    <t>CPU-003</t>
  </si>
  <si>
    <t>TRANSPORTE COM CAMINHÃO TRUCADO PARA PAINEL TERMOACÚSTICO</t>
  </si>
  <si>
    <t>GUINDAUTO HIDRÁULICO, CAPACIDADE MÁXIMA DE CARGA 6200KG, MOMENTO MÁXIMO DE CARGA 11,7TM, ALCANCE MÁXIMO HORIZONTAL 9,70M, INCLUSIVE CAMINHÃO TOCO PBT 16.000KG, POTÊNCIA DE 189 CV - CHP DIURNO. AF_06/2014</t>
  </si>
  <si>
    <t>CPU-004</t>
  </si>
  <si>
    <t>ENTRADA PROVISÓRIA DE ENERGIA ELÉTRICA AÉREA TRIFÁSICA 40A EM POSTE DE MADEIRA</t>
  </si>
  <si>
    <t>CPU-005</t>
  </si>
  <si>
    <t>CPU-006</t>
  </si>
  <si>
    <t>CPU-007</t>
  </si>
  <si>
    <t>CPU-008</t>
  </si>
  <si>
    <t>PAINEL TERMOACÚSTICO PIR 50MM - RAL9003 0,43X0,43MM</t>
  </si>
  <si>
    <t>19.1</t>
  </si>
  <si>
    <t>LAJE MACIÇA CONCRETO 1:2,5:4 ESP. 8CM - INCLUINDO AÇO E FORMAS EM MADEIRA</t>
  </si>
  <si>
    <t>DESMOBILIZAÇÃO COM DESMONTAGEM DE BARRACÃO, CONTAINERS, LIGAÇÕES E DEMAIS ELEMENTOS</t>
  </si>
  <si>
    <t>BASE</t>
  </si>
  <si>
    <t>PEDRA BRITADA N. 1 (9,5 A 19MM) POSTO PEDREIRA/FORNECIDOR, SEM FRETE</t>
  </si>
  <si>
    <t>PONTALETE *7,5X7,5* CM EM PINUS, MISTA OU EQUIVALENTE DA REGIÃO - BRUTA</t>
  </si>
  <si>
    <t>AÇO CA-50, 10MM OU 12,5MM OU 16,0MM OU 20,0MM, DOBRADO E CORTADO</t>
  </si>
  <si>
    <t>VASSOURA 40CM COM CABO</t>
  </si>
  <si>
    <t>ÁCIDO CLORIDRICO/ ÁCIDO MURIATICO, DILUIÇÃO 10% A 12% PARA USO EM LIMPEZA</t>
  </si>
  <si>
    <t>DILUENTE AGUARRAS</t>
  </si>
  <si>
    <t>ACESSORIOS P/ MONTAGEM DOS PAINEIS</t>
  </si>
  <si>
    <t>COTAÇÃO</t>
  </si>
  <si>
    <t>CRONOGRAMA FÍSICO-FINANCEIRO</t>
  </si>
  <si>
    <t>TOTAL</t>
  </si>
  <si>
    <r>
      <t xml:space="preserve">MÊS 03
</t>
    </r>
    <r>
      <rPr>
        <sz val="11"/>
        <rFont val="Century Gothic"/>
        <family val="2"/>
      </rPr>
      <t>(90 DIAS)</t>
    </r>
  </si>
  <si>
    <r>
      <t xml:space="preserve">MÊS 04
</t>
    </r>
    <r>
      <rPr>
        <sz val="11"/>
        <rFont val="Century Gothic"/>
        <family val="2"/>
      </rPr>
      <t>(120 DIAS)</t>
    </r>
  </si>
  <si>
    <r>
      <t xml:space="preserve">MÊS 05
</t>
    </r>
    <r>
      <rPr>
        <sz val="11"/>
        <rFont val="Century Gothic"/>
        <family val="2"/>
      </rPr>
      <t>(150 DIAS)</t>
    </r>
  </si>
  <si>
    <r>
      <t xml:space="preserve">MÊS 06
</t>
    </r>
    <r>
      <rPr>
        <sz val="11"/>
        <rFont val="Century Gothic"/>
        <family val="2"/>
      </rPr>
      <t>(180 DIAS)</t>
    </r>
  </si>
  <si>
    <r>
      <t xml:space="preserve">MÊS 07
</t>
    </r>
    <r>
      <rPr>
        <sz val="11"/>
        <rFont val="Century Gothic"/>
        <family val="2"/>
      </rPr>
      <t>(210 DIAS)</t>
    </r>
  </si>
  <si>
    <r>
      <t xml:space="preserve">MÊS 08
</t>
    </r>
    <r>
      <rPr>
        <sz val="11"/>
        <rFont val="Century Gothic"/>
        <family val="2"/>
      </rPr>
      <t>(240 DIAS)</t>
    </r>
  </si>
  <si>
    <r>
      <t xml:space="preserve">MÊS 01
</t>
    </r>
    <r>
      <rPr>
        <sz val="10"/>
        <rFont val="Century Gothic"/>
        <family val="2"/>
      </rPr>
      <t>(30 DIAS)</t>
    </r>
  </si>
  <si>
    <t>R$</t>
  </si>
  <si>
    <r>
      <t xml:space="preserve">MÊS 02
</t>
    </r>
    <r>
      <rPr>
        <sz val="10"/>
        <rFont val="Century Gothic"/>
        <family val="2"/>
      </rPr>
      <t>(60 DIAS)</t>
    </r>
  </si>
  <si>
    <t>ACUMULADO</t>
  </si>
  <si>
    <t>08.15.003</t>
  </si>
  <si>
    <t>BN-02 BANHO INFANTIL</t>
  </si>
  <si>
    <t>BN-01BANHO BERÇÁRIO</t>
  </si>
  <si>
    <t>08.15.017</t>
  </si>
  <si>
    <t>BB-02 BEBEDOURO ACESSÍVEL ÁGUA REFRIGERADA PRESSÃO MÍNIMA 8MCA - FORNECIDO E INSTALADO</t>
  </si>
  <si>
    <t>MxMES</t>
  </si>
  <si>
    <t>TxKM</t>
  </si>
  <si>
    <t>11.16.220</t>
  </si>
  <si>
    <t>NIVELAMENTO DE PISO EM CONCRETO COM ACABADORA DE SUPERFÍCIE</t>
  </si>
  <si>
    <t>PINTURA DE PISO COM TINTA ACRÍLICA, APLICAÇÃO MANUAL, 2 DEMÃOS, INCLUSO FUNDO PREPARADOR. AF_05/2021</t>
  </si>
  <si>
    <t>PORTA MADEIRA COMPENS LISA P/ PINTURA</t>
  </si>
  <si>
    <t>25.02.010</t>
  </si>
  <si>
    <t>PORTA DE ENTRADA DE ABRIR EM ALUMÍNIO COM VIDRO, LINHA COMERCIAL</t>
  </si>
  <si>
    <t>28.01.150</t>
  </si>
  <si>
    <t>FECHADURA ELÉTRICA DE SOBREPOR PARA PORTA OU PORTÃO COM PESO ATÉ 400KG</t>
  </si>
  <si>
    <t>PORTEIRO ELETRÔNICO COM UM INTERFONE</t>
  </si>
  <si>
    <t>ASSENTO SANITÁRIO CONVENCIONAL - FORNECIMENTO E INSTALAÇÃO. AF_01/2020</t>
  </si>
  <si>
    <t>BR-08 BACIA PARA SANITÁRIO ACESSÍVEL</t>
  </si>
  <si>
    <t>VASO SANITÁRIO INFANTIL LOUÇA BRANCA - FORNECIMENTO E INSTALAÇÃO. AF_01/2020</t>
  </si>
  <si>
    <t>VASO SANITÁRIO SIFONADO CONVENCIONAL COM LOUÇA BRANCA, INCLUSO CONJUNTO DE LIGAÇÃO PARA BACIA SANITÁRIA AJUSTÁVEL - FORNECIMENTO E INSTALAÇÃO. AF_10/2016</t>
  </si>
  <si>
    <t>08.16.054</t>
  </si>
  <si>
    <t>47.04.050</t>
  </si>
  <si>
    <t>VÁLVULA DE DESCARGA ANTIVANDALISMO, DN=1 1/2"</t>
  </si>
  <si>
    <t>46.18.090</t>
  </si>
  <si>
    <t>ASSENTO SANITÁRIO INFANTIL - FORNECIMENTO E INSTALAÇÃO</t>
  </si>
  <si>
    <t>INSTALAÇÃO DE VIDRO TEMPERADO, E=8MM, ENCAIXADO EM PERFIL U. AF_01/2021_PS</t>
  </si>
  <si>
    <t>44.03.130</t>
  </si>
  <si>
    <t>44.03.180</t>
  </si>
  <si>
    <t>SABONETEIRA TIPO DISPENSER, PARA REFIL DE 800ML</t>
  </si>
  <si>
    <t>DISPENSER TOALHEIRO EM ABS, PARA FOLHAS</t>
  </si>
  <si>
    <t>PAPELEIRA DE PAREDE EM METAL CROMADO SEM TAMPA, INCLUSO FIXAÇÃO. AF_01/2020</t>
  </si>
  <si>
    <t>UM</t>
  </si>
  <si>
    <t>CPU-010</t>
  </si>
  <si>
    <t>AÇO CA-50, 10,0MM OU 12,5MM OU 16,0MM OU 20,0MM, DOBRADO E CORTADO</t>
  </si>
  <si>
    <t>AÇO CA-25, 10,0MM OU 12,5 OU 16,0MM OU 20,0MM OU 25,0MM</t>
  </si>
  <si>
    <t>AÇO CA-60, 4,2MM OU 5,0MM, DOBRADO E CORTADO</t>
  </si>
  <si>
    <t>CONCRETO FCK=25MPA, TRAÇO 1:2,7:3 (EM MASSA SECA DE CIMENTO/ AREIA MÉDIA/ BRITA1 - PREPARO MECÂNICO EM BETONEIRA 600L. AF_05/2021</t>
  </si>
  <si>
    <t>BASE EM CONCRETO ARMADO PARA INSTALAÇÃO DE RESERVATÓRIO METÁLICO TIPO TAÇA</t>
  </si>
  <si>
    <t>15.1</t>
  </si>
  <si>
    <t>15.2</t>
  </si>
  <si>
    <t>15.3</t>
  </si>
  <si>
    <t>COTAÇÃO 001</t>
  </si>
  <si>
    <t>FLANGE AVULSO EM FERRO FUNDIDO, CLASSE PN-10, DN=80MM</t>
  </si>
  <si>
    <t>62.20.330</t>
  </si>
  <si>
    <t>COIFA EM AÇO INOXIDÁVEL COM FILTRO E EXAUSTOR AXIAL - ÁREA ATÉ 3,00m²</t>
  </si>
  <si>
    <t>06.03.040</t>
  </si>
  <si>
    <t>TELA ARAME GALVANIZADO MOSQUITEIRA CONTRA INSETOS</t>
  </si>
  <si>
    <t>66.02.130</t>
  </si>
  <si>
    <t xml:space="preserve">08.15.002 </t>
  </si>
  <si>
    <t xml:space="preserve">09.09.083 </t>
  </si>
  <si>
    <t>LOCAÇÃO CONVENCIONAL DE OBRA, UTILIZANDO GABARITO DE TÁBUAS CORRIDAS PONTALETADAS A CADA 2,00M - 2 UTILIZAÇÕES. AF_10/2018</t>
  </si>
  <si>
    <t>ESTACA BROCA DE CONCRETO, DIÂMETRO DE 25CM, ESCAVAÇÃO MANUAL COM TRADO CONCHA, COM ARMADURA DE ARRANQUE. AF_05/2020</t>
  </si>
  <si>
    <t>ESCAVAÇÃO MANUAL PARA BLOCO DE COROAMENTO OU SAPATA (INCLUINDO ESCAVAÇÃO PARA COLOCAÇÃO DE FORMAS). AF_06/2017</t>
  </si>
  <si>
    <t>COMPACTAÇÃO MECÂNICA DE SOLO PARA EXECUÇÃO DE RADIER, PISO DE CONCRETO OU LAJE SOBRE SOLO, COM COMPACTADOR DE SOLOS À PERCUSSÃO. AF_09/2021</t>
  </si>
  <si>
    <t>LASTRO DE CONCRETO MAGRO, APLICADO EM PISOS, LAJES SOBRE SOLO OU RADIERS, ESPESSURA DE 5CM. AF_07/2016</t>
  </si>
  <si>
    <t>PREPARO DE FUNDO DE VALA COM LARGURA MAIOR OU IGUAL A 1,5M E MENOR QUE 2,5, COM CAMADA DE BRITA, LANÇAMENTO MANUAL. AF_08/2020</t>
  </si>
  <si>
    <t>AG-04 ABRIGO PARA GÁS COM 2 CILINDROS DE 45 KG</t>
  </si>
  <si>
    <r>
      <t xml:space="preserve">DATA BASE: </t>
    </r>
    <r>
      <rPr>
        <sz val="11"/>
        <rFont val="Century Gothic"/>
        <family val="2"/>
      </rPr>
      <t>Abril/2023</t>
    </r>
  </si>
  <si>
    <r>
      <t>BASES:</t>
    </r>
    <r>
      <rPr>
        <sz val="11"/>
        <rFont val="Century Gothic"/>
        <family val="2"/>
      </rPr>
      <t xml:space="preserve"> SINAPI 04/2023 São Paulo - Boletim CDHU 190 05/2023 - FDE 04/2023 São Paulo - SIURB 01/2023 São Paulo</t>
    </r>
  </si>
  <si>
    <r>
      <t xml:space="preserve">ENDEREÇO: </t>
    </r>
    <r>
      <rPr>
        <sz val="11"/>
        <rFont val="Century Gothic"/>
        <family val="2"/>
      </rPr>
      <t>Praça São Cristóvão (Praça da Saudade), nº 20, Vila Jurandir</t>
    </r>
  </si>
  <si>
    <t>25.1</t>
  </si>
  <si>
    <t>PÓRTICO DE ENTRADA</t>
  </si>
  <si>
    <t>25.2</t>
  </si>
  <si>
    <t>CALÇADA EXTERNA</t>
  </si>
  <si>
    <t>ACESSO PRINCIPAL</t>
  </si>
  <si>
    <t>DEMOLIÇÃO DE PAVIMENTO INTERTRAVADO, DE FORMA MANUAL, COM REAPROVEITAMENTO. AF_12/2017</t>
  </si>
  <si>
    <t>LASTRO COM MATERIAL GRANULAR, APLICADO EM PISOS OU LAJES SOBRE SOLO, ESPESSURA DE *5CM*. AF_08/2017</t>
  </si>
  <si>
    <t>EXECUÇÃO DE PASSEIO (CALÇADA) OU PISO DE CONCRETO COM CONCRETO MOLDADO IN LOCO, USINADO, ACABAMENTO CONVENCIONAL, NÃO ARMADO. AF_07/2016</t>
  </si>
  <si>
    <t>13.02.019</t>
  </si>
  <si>
    <t>13.02.020</t>
  </si>
  <si>
    <t>LADRILHO HIDRÁULICO 25X25 E=2CM - PISO TÁTIL DE ALERTA</t>
  </si>
  <si>
    <t>LADRILHO HIDRÁULICO 25X25 E=2CM - PISO TÁTIL DIRECIONAL</t>
  </si>
  <si>
    <t>COMPACTAÇÃO DE SOLO PARA EXECUÇÃO DE RADIER, PISO DE CONCRETO OU LAJE SOBRE SOLO, COM COMPACTADOR DE SOLOS A PERCURSSÃO. AF_09/2021</t>
  </si>
  <si>
    <t>CORRIMÃO DUPLO, DIÂMETRO EXTERNO = 1 1/2, EM AÇO GALVANIZADO, INCLUSO PINTURA</t>
  </si>
  <si>
    <t>BUCHA DE NYLON SEM ABAS S10, COM PARAFUSO DE 6,10X65MM EM AÇO ZINCADO COM ROSCA SOBERBA, CABEÇA CHATA E FENDA PHILLIPS</t>
  </si>
  <si>
    <t>SUPORTE PARA CALHA DE 150MM EM FERRO GALVANIZADO</t>
  </si>
  <si>
    <t>TUBO DE AÇO GALVANIZADO COM COSTURA, CLASSE LEVE, DN 40MM (1 1/2"), E=3,00MM, *3,48*KG/M (NBR 5580)</t>
  </si>
  <si>
    <t>TINTA ESMALTE SINTÉTICO PREMIUM DE EFEITO PROTETOR DE SUPERFÍCIE METÁLICA ALUMÍNIO/ AÇO GALVANIZADO</t>
  </si>
  <si>
    <t>DILUENTE AGUARRÁS</t>
  </si>
  <si>
    <t>FUNDO ANTICORROSIVO PARA METAIS FERROSOS (ZARCÃO)</t>
  </si>
  <si>
    <t>AJUDANTE DE PINTOR COM ENCARGOS COMPLEMENTARES</t>
  </si>
  <si>
    <t>UNIF</t>
  </si>
  <si>
    <t>ELETRODO REVESTIDO AWS - E6013, DIÂMETRO IGUAL A 2,50MM</t>
  </si>
  <si>
    <t>09.09.057</t>
  </si>
  <si>
    <t>09.09.030</t>
  </si>
  <si>
    <t>LUMINÁRIA SOBREPOR LED TUBULAR VIDRO 2X18W TEMPERATURA DE COR 4000ºK</t>
  </si>
  <si>
    <t>LUMINÁRIA SOBREPOR LED TUBULAR VIDRO 1X18W TEMPERATURA DE COR 4000ºK</t>
  </si>
  <si>
    <t>REFLETOR DE LED 100W, COM BASE E RELÉ FOTOELÉTRICO</t>
  </si>
  <si>
    <t>REFLETOR DE LED 100W COM BASE PARA RELÉ FOTOELÉTRICO - ELEKTRO E RELÉ FOTOELETRÔNICO 220V</t>
  </si>
  <si>
    <t>9.00.19</t>
  </si>
  <si>
    <t>9.10.42</t>
  </si>
  <si>
    <t>4.17.41</t>
  </si>
  <si>
    <t>FDE-I</t>
  </si>
  <si>
    <t>FURADEIRA ELÉTRICA MOD PROFISSIONAL</t>
  </si>
  <si>
    <t>IL-06 RELE FOTOELETRICO</t>
  </si>
  <si>
    <t>26.1</t>
  </si>
  <si>
    <t>26.2</t>
  </si>
  <si>
    <t>16.05.032</t>
  </si>
  <si>
    <t>CA-22 CANALETA DE ÁGUAS PLUVIAIS EM CONCRETO (L=30CM)</t>
  </si>
  <si>
    <t>16.05.048</t>
  </si>
  <si>
    <t>TC-11 TAMPA DE CONCRETO PRÉ-MOLDADA PERFURADA PARA CANALETA AP (L=35CM)</t>
  </si>
  <si>
    <t>DRENAGEM DE ÁGUAS PLUVIAIS</t>
  </si>
  <si>
    <t>CANALETA MEIA CANA PRÉ-MOLDADA DE CONCRETO (D=40CM) - FORNECIMENTO E INSTALAÇÃO. AF_08/2021</t>
  </si>
  <si>
    <t>CAIXA ENTERRADA HIDRÁULICA RETANGULAR, EM ALVENARIA COM BLOCOS DE CONCRETO, DIMENSÕES INTERNAS: 0,60X0,60X0,60M PARA REDE DE DRENAGEM. AF_12/2020</t>
  </si>
  <si>
    <t>TUBO PVC, SÉRIE R, ÁGUA PLUVIAL, DN 100MM, FORNECIDO E INSTALADO EM RAMAL DE ENCAMINHAMENTO. AF_06/2022</t>
  </si>
  <si>
    <t>09.04.030</t>
  </si>
  <si>
    <t>FORMA EM TUBO DE PAPELÃO COM DIÂMETRO DE 30CM</t>
  </si>
  <si>
    <t>CPU-012</t>
  </si>
  <si>
    <t>02.10.050</t>
  </si>
  <si>
    <t>LOCAÇÃO PARA MUROS, CERCAS E ALAMBRADOS</t>
  </si>
  <si>
    <t>FECHAMENTO EXTERNO FRONTAL</t>
  </si>
  <si>
    <t>26.3</t>
  </si>
  <si>
    <t>ESCAVAÇÃO MANUAL DE VALA PARA VIGA BALDRAME (INCLUINDO ESCAVAÇÃO PARA COLOCAÇÃO DE FORMAS). AF_06/2017</t>
  </si>
  <si>
    <t>ARMAÇÃO DE BLOCO, VIGA BALDRAME OU SAPATA UTILIZANDO AÇO CA-50 DE 8,0MM - MONTAGEM. AF_06/2017</t>
  </si>
  <si>
    <t>ARMAÇÃO DE PILAR OU VIGA DE ESTRUTURA CONVENCIONAL DE CONCRETO ARMADO UTILIZANDO AÇO CA-50 DE 10,0MM - MONTAGEM. AF_06/2022</t>
  </si>
  <si>
    <t>ARMAÇÃO DE PILAR OU VIGA DE ESTRUTURA CONVENCIONAL DE CONCRETO ARMADO UTILIZANDO AÇO CA-60 DE 5,0MM - MONTAGEM. AF_06/2022</t>
  </si>
  <si>
    <t>ARMAÇÃO DE ESTRUTURAS DIVERSAS DE CONCRETO ARMADO, EXCETO VIGAS, PILARES, LAJES E FUNDAÇÕES, UTILIZANDO AÇO CA-60 DE 5,0MM - MONTAGEM. AF_06/2022</t>
  </si>
  <si>
    <t>IMPERMEABILIZAÇÃO DE SUPERFÍCIE COM MANTA ASFÁLTICA, UMA CAMADA, INCLUSIVE APLICAÇÃO DE PRIMER ASFÁLTICO, E=3MM. AF_06/2018</t>
  </si>
  <si>
    <t>ALVENARIA DE VEDAÇÃO DE BLOCOS VAZADOS DE CONCRETO DE 14X19X39CM (ESPESSURA 14CM) E ARGAMASSA DE ASSENTAMENTO COM PREPARO EM BETONEIRA. AF_12/2021</t>
  </si>
  <si>
    <t>FECHAMENTO (MURETA) FRONTAL DE ALVENARIA H=0,50m, ESTRUTURA EM CONCRETO ARMADO E ALVENARIA EM BLOCOS DE CONCRETO 14x19x39CM, EXTENSÃO TOTAL</t>
  </si>
  <si>
    <t>16.01.058</t>
  </si>
  <si>
    <t>GRADIL ELETROFUNDIDO GALV. COM PINTURA ELETROSTÁTICA 62X132MM BARRA 25X2MM</t>
  </si>
  <si>
    <t>ALVENARIA DE VEDAÇÃO DE BLOCOS CERÂMICOS FURADOS NA VERTICAL DE 19X19X39CM (ESPESSURA 19CM) E ARGAMASSA DE ASSENTAMENTO COM PREPARO EM BETONEIRA. AF_12/2021</t>
  </si>
  <si>
    <t>ARMAÇÃO DE PILAR OU VIGA DE ESTRUTURA CONVENCIONAL DE CONCRETO ARMADO UTILIZANDO AÇO CA-50 DE 8,0MM - MONTAGEM. AF_06/2022</t>
  </si>
  <si>
    <t>CPU-013</t>
  </si>
  <si>
    <t>16.01.016</t>
  </si>
  <si>
    <t>16.01.014</t>
  </si>
  <si>
    <t>FD-16 FECHAMENTO DIVISA/ BLOCO DE CONCRETO/ REVEST CHAPISCO FINO = 235CM/ BROCA</t>
  </si>
  <si>
    <t>FD-14 FECHAMENTO DE DIVISA/ BLOCO DE CONCRETO/ SEM REVESTIMENTO. H=185CM/BROCA</t>
  </si>
  <si>
    <t>17.02.120</t>
  </si>
  <si>
    <t>EMBOÇO COMUM</t>
  </si>
  <si>
    <t>17.02.220</t>
  </si>
  <si>
    <t>REBOCO</t>
  </si>
  <si>
    <t>FABRICAÇÃO, MONTAGEM E DESMONTAGEM DE FORMAS PARA VIGA BALDRAME, EM MADEIRA SERRADA, E=25MM, 4 UTILIZAÇÕES. AF_06/2017</t>
  </si>
  <si>
    <t>MONTAGEM E DESMONTAGEM DE FORMAS DE PILARES RETANGULARES E ESTRUTURAS SIMILARES, PÉ-DIREITO SIMPLES, EM MADEIRA DE MADEIRA COMPENSADA RESINADA, 4 UTILIZAÇÕES. AF_09/2020</t>
  </si>
  <si>
    <t>FABRICAÇÃO, MONTAGEM E DESMONTAGEM DE FORMAS PARA BLOCO DE COROAMENTO, EM MADEIRA SERRADA, E=25MM, 4 UTILIZAÇÕES. AF_06/2017</t>
  </si>
  <si>
    <t>9.6</t>
  </si>
  <si>
    <t>CPU-009</t>
  </si>
  <si>
    <t>CPU-011</t>
  </si>
  <si>
    <t>9.7</t>
  </si>
  <si>
    <t>9.8</t>
  </si>
  <si>
    <t>MURETA DO SOLÁRIO, H=1,50M, ESTRUTURA EM CONCRETO ARMADO E ALVENARIA EM BLOCOS DE CONCRETO 14x19x39CM</t>
  </si>
  <si>
    <t>ESTRUTURA DE CONCRETO ARMADO PARA PORTAL DE ENTRADA (PÓRTICO)</t>
  </si>
  <si>
    <t>17.02.020</t>
  </si>
  <si>
    <t>CHAPISCO</t>
  </si>
  <si>
    <t>PINTURA TINTA DE ACABAMENTO (PIGMENTADA) ESMALTE SINTÉTICO FOSCO EM MADEIRA, 2 DEMÃOS. AF_01/2021</t>
  </si>
  <si>
    <t>EMASSAMENTO COM MASSA LATEX, APLICAÇÃO EM PAREDES, DUAS DEMÃOS, LIXAMENTO MANUAL. AF_04/2023</t>
  </si>
  <si>
    <t>APLICAÇÃO MANUAL DE MASSA ACRÍLICA EM PAREDES EXTERNAS, UMA DEMÃO. AF_05/2017</t>
  </si>
  <si>
    <t>97.02.194</t>
  </si>
  <si>
    <t>97.02.195</t>
  </si>
  <si>
    <t>PLACA DE SINALIZAÇÃO EM PVC FOTOLUMINENSE (240X120MM), COM INDICAÇÃO DE ROTA DE EVACUAÇÃO E SAÍDA DE EMERGÊNCIA</t>
  </si>
  <si>
    <t>50.10.120</t>
  </si>
  <si>
    <t>20.1</t>
  </si>
  <si>
    <t>20.2</t>
  </si>
  <si>
    <t>20.3</t>
  </si>
  <si>
    <t>IL-83 ILUMINAÇÃO AUTÔNOMA DE EMERGÊNCIA - LED</t>
  </si>
  <si>
    <t>20.4</t>
  </si>
  <si>
    <t>PLACA DE SINALIZAÇÃO EM PVC FOTOLUMINENSE (150X150MM), COM INDICAÇÃO DE EQUIPAMENTOS DE COMBATE À INCÊNDIO E ALARME</t>
  </si>
  <si>
    <t>EXTINTOR MANUAL DE PÓ QUÍMICO SECO ABC - CAPACIDADE DE 6KG</t>
  </si>
  <si>
    <t>TELHAMENTO COM TELHA DE AÇO/ALUMÍNIO E=0,5MM, COM ATÉ 2 ÁGUAS, INCLUSO IÇAMENTO. AF_07/2019</t>
  </si>
  <si>
    <t>8.2</t>
  </si>
  <si>
    <t>CANALETAS EXTERNAS</t>
  </si>
  <si>
    <t>25.1.1</t>
  </si>
  <si>
    <t>25.1.2</t>
  </si>
  <si>
    <t>25.1.3</t>
  </si>
  <si>
    <t>25.1.4</t>
  </si>
  <si>
    <t>25.1.5</t>
  </si>
  <si>
    <t>INSTALAÇÕES SANITÁRIAS</t>
  </si>
  <si>
    <t>25.2.1</t>
  </si>
  <si>
    <t>25.2.2</t>
  </si>
  <si>
    <t>FORNECIMENTO E INSTALAÇÃO DE RESERVATÓRIO METÁLICO TIPO TAÇA, COLUNA SECA, 20.000L, COM PINTURA INTERNA E EXTERNA, COM ESCADA DE ACESSO, TRANSPORTE, IÇAMENTO E ANCORAGEM NA BASE</t>
  </si>
  <si>
    <t>02.02.150</t>
  </si>
  <si>
    <t>LOCAÇÃO DE CONTAINER TIPO DEPÓSITO - ÁREA MÍNIMA DE 13,80m2</t>
  </si>
  <si>
    <t>1.1</t>
  </si>
  <si>
    <t>1.2</t>
  </si>
  <si>
    <t>1.3</t>
  </si>
  <si>
    <t>2.1</t>
  </si>
  <si>
    <t>2.1.1</t>
  </si>
  <si>
    <t>2.2</t>
  </si>
  <si>
    <t>2.2.1</t>
  </si>
  <si>
    <t>2.2.2</t>
  </si>
  <si>
    <t>2.2.3</t>
  </si>
  <si>
    <t>2.2.4</t>
  </si>
  <si>
    <t>3.1</t>
  </si>
  <si>
    <t>3.2</t>
  </si>
  <si>
    <t>4.1</t>
  </si>
  <si>
    <t>4.3</t>
  </si>
  <si>
    <t>4.4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</si>
  <si>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</si>
  <si>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</si>
  <si>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</si>
  <si>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</si>
  <si>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</si>
  <si>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</si>
  <si>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</si>
  <si>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</si>
  <si>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</si>
  <si>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</si>
  <si>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6.1</t>
  </si>
  <si>
    <t>6.2</t>
  </si>
  <si>
    <t>7.1</t>
  </si>
  <si>
    <t>8.1</t>
  </si>
  <si>
    <t>9.1</t>
  </si>
  <si>
    <t>10.1</t>
  </si>
  <si>
    <t>10.1.1</t>
  </si>
  <si>
    <t>10.2</t>
  </si>
  <si>
    <t>10.2.1</t>
  </si>
  <si>
    <t>10.3</t>
  </si>
  <si>
    <t>10.3.1</t>
  </si>
  <si>
    <t>11.1</t>
  </si>
  <si>
    <t>12.1</t>
  </si>
  <si>
    <t>12.1.1</t>
  </si>
  <si>
    <t>12.2</t>
  </si>
  <si>
    <t>12.2.1</t>
  </si>
  <si>
    <t>13.1</t>
  </si>
  <si>
    <t>13.1.1</t>
  </si>
  <si>
    <t>13.2</t>
  </si>
  <si>
    <t>13.2.1</t>
  </si>
  <si>
    <t>13.3.1</t>
  </si>
  <si>
    <t>13.3</t>
  </si>
  <si>
    <t>14.1</t>
  </si>
  <si>
    <t>16.1</t>
  </si>
  <si>
    <t>16.1.1</t>
  </si>
  <si>
    <t>16.2</t>
  </si>
  <si>
    <t>16.2.1</t>
  </si>
  <si>
    <t>16.3</t>
  </si>
  <si>
    <t>16.3.1</t>
  </si>
  <si>
    <t>16.4</t>
  </si>
  <si>
    <t>16.4.1</t>
  </si>
  <si>
    <t>17.1</t>
  </si>
  <si>
    <t>18.1</t>
  </si>
  <si>
    <t>21.1</t>
  </si>
  <si>
    <t>22.1</t>
  </si>
  <si>
    <t>23.1</t>
  </si>
  <si>
    <t>24.1</t>
  </si>
  <si>
    <t>24.1.1</t>
  </si>
  <si>
    <t>24.2</t>
  </si>
  <si>
    <t>24.2.1</t>
  </si>
  <si>
    <t>25.3</t>
  </si>
  <si>
    <t>25.3.1</t>
  </si>
  <si>
    <t>26.4</t>
  </si>
  <si>
    <t>25.3.2</t>
  </si>
  <si>
    <t>25.3.3</t>
  </si>
  <si>
    <t>25.3.4</t>
  </si>
  <si>
    <t>25.3.5</t>
  </si>
  <si>
    <t>25.3.6</t>
  </si>
  <si>
    <t>25.3.7</t>
  </si>
  <si>
    <t>24.2.2</t>
  </si>
  <si>
    <t>24.2.3</t>
  </si>
  <si>
    <t>24.2.4</t>
  </si>
  <si>
    <t>24.2.5</t>
  </si>
  <si>
    <t>24.2.6</t>
  </si>
  <si>
    <t>24.2.7</t>
  </si>
  <si>
    <t>24.2.8</t>
  </si>
  <si>
    <t>24.2.9</t>
  </si>
  <si>
    <t>24.2.10</t>
  </si>
  <si>
    <t>24.2.11</t>
  </si>
  <si>
    <t>24.2.12</t>
  </si>
  <si>
    <t>24.2.13</t>
  </si>
  <si>
    <t>24.2.14</t>
  </si>
  <si>
    <t>24.2.15</t>
  </si>
  <si>
    <t>24.2.16</t>
  </si>
  <si>
    <t>24.2.17</t>
  </si>
  <si>
    <t>24.2.18</t>
  </si>
  <si>
    <t>24.2.19</t>
  </si>
  <si>
    <t>24.2.20</t>
  </si>
  <si>
    <t>24.1.2</t>
  </si>
  <si>
    <t>24.1.3</t>
  </si>
  <si>
    <t>24.1.4</t>
  </si>
  <si>
    <t>24.1.5</t>
  </si>
  <si>
    <t>23.2</t>
  </si>
  <si>
    <t>23.3</t>
  </si>
  <si>
    <t>23.4</t>
  </si>
  <si>
    <t>22.2</t>
  </si>
  <si>
    <t>22.3</t>
  </si>
  <si>
    <t>22.4</t>
  </si>
  <si>
    <t>22.5</t>
  </si>
  <si>
    <t>22.6</t>
  </si>
  <si>
    <t>22.7</t>
  </si>
  <si>
    <t>22.8</t>
  </si>
  <si>
    <t>21.2</t>
  </si>
  <si>
    <t>21.3</t>
  </si>
  <si>
    <t>21.4</t>
  </si>
  <si>
    <t>21.5</t>
  </si>
  <si>
    <t>21.6</t>
  </si>
  <si>
    <t>20.5</t>
  </si>
  <si>
    <t>19.2</t>
  </si>
  <si>
    <t>19.3</t>
  </si>
  <si>
    <t>19.4</t>
  </si>
  <si>
    <t>18.2</t>
  </si>
  <si>
    <t>18.3</t>
  </si>
  <si>
    <t>18.4</t>
  </si>
  <si>
    <t>18.5</t>
  </si>
  <si>
    <t>18.6</t>
  </si>
  <si>
    <t>18.7</t>
  </si>
  <si>
    <t>18.8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</si>
  <si>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</si>
  <si>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</si>
  <si>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</si>
  <si>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</si>
  <si>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</si>
  <si>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</si>
  <si>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</si>
  <si>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</si>
  <si>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</si>
  <si>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17.11</t>
  </si>
  <si>
    <t>17.12</t>
  </si>
  <si>
    <t>17.13</t>
  </si>
  <si>
    <t>17.14</t>
  </si>
  <si>
    <t>17.15</t>
  </si>
  <si>
    <t>17.16</t>
  </si>
  <si>
    <t>17.17</t>
  </si>
  <si>
    <t>17.18</t>
  </si>
  <si>
    <t>17.19</t>
  </si>
  <si>
    <t>17.20</t>
  </si>
  <si>
    <t>17.21</t>
  </si>
  <si>
    <t>16.4.2</t>
  </si>
  <si>
    <t>16.4.3</t>
  </si>
  <si>
    <t>16.3.2</t>
  </si>
  <si>
    <t>16.3.3</t>
  </si>
  <si>
    <t>16.3.4</t>
  </si>
  <si>
    <t>16.3.5</t>
  </si>
  <si>
    <t>16.2.2</t>
  </si>
  <si>
    <t>16.2.3</t>
  </si>
  <si>
    <t>16.2.4</t>
  </si>
  <si>
    <t>16.2.5</t>
  </si>
  <si>
    <t>16.2.6</t>
  </si>
  <si>
    <t>16.2.7</t>
  </si>
  <si>
    <t>16.2.8</t>
  </si>
  <si>
    <t>16.2.9</t>
  </si>
  <si>
    <t>16.2.10</t>
  </si>
  <si>
    <t>16.2.11</t>
  </si>
  <si>
    <t>16.2.12</t>
  </si>
  <si>
    <t>16.2.13</t>
  </si>
  <si>
    <t>16.2.14</t>
  </si>
  <si>
    <t>16.2.15</t>
  </si>
  <si>
    <t>16.1.2</t>
  </si>
  <si>
    <t>15.4</t>
  </si>
  <si>
    <t>15.5</t>
  </si>
  <si>
    <t>15.6</t>
  </si>
  <si>
    <t>15.7</t>
  </si>
  <si>
    <t>15.8</t>
  </si>
  <si>
    <t>15.9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</si>
  <si>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</si>
  <si>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</si>
  <si>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</si>
  <si>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</si>
  <si>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</si>
  <si>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</si>
  <si>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</si>
  <si>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</si>
  <si>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</si>
  <si>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</si>
  <si>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15.20</t>
  </si>
  <si>
    <t>15.21</t>
  </si>
  <si>
    <t>15.22</t>
  </si>
  <si>
    <t>15.23</t>
  </si>
  <si>
    <t>15.24</t>
  </si>
  <si>
    <t>15.25</t>
  </si>
  <si>
    <t>15.26</t>
  </si>
  <si>
    <t>15.27</t>
  </si>
  <si>
    <t>15.28</t>
  </si>
  <si>
    <t>15.29</t>
  </si>
  <si>
    <t>15.30</t>
  </si>
  <si>
    <t>15.31</t>
  </si>
  <si>
    <t>15.32</t>
  </si>
  <si>
    <t>15.33</t>
  </si>
  <si>
    <t>15.34</t>
  </si>
  <si>
    <t>15.35</t>
  </si>
  <si>
    <t>15.36</t>
  </si>
  <si>
    <t>15.37</t>
  </si>
  <si>
    <t>15.38</t>
  </si>
  <si>
    <t>14.2</t>
  </si>
  <si>
    <t>14.3</t>
  </si>
  <si>
    <t>13.3.2</t>
  </si>
  <si>
    <t>13.3.3</t>
  </si>
  <si>
    <t>13.3.4</t>
  </si>
  <si>
    <t>13.3.5</t>
  </si>
  <si>
    <t>13.3.6</t>
  </si>
  <si>
    <t>13.3.7</t>
  </si>
  <si>
    <t>13.3.8</t>
  </si>
  <si>
    <t>13.3.9</t>
  </si>
  <si>
    <t>13.3.10</t>
  </si>
  <si>
    <t>13.3.11</t>
  </si>
  <si>
    <t>13.3.12</t>
  </si>
  <si>
    <t>13.3.13</t>
  </si>
  <si>
    <t>13.3.14</t>
  </si>
  <si>
    <t>13.3.15</t>
  </si>
  <si>
    <t>13.3.16</t>
  </si>
  <si>
    <t>13.3.17</t>
  </si>
  <si>
    <t>13.3.18</t>
  </si>
  <si>
    <t>13.3.19</t>
  </si>
  <si>
    <t>13.3.20</t>
  </si>
  <si>
    <t>13.3.21</t>
  </si>
  <si>
    <t>13.3.22</t>
  </si>
  <si>
    <t>13.3.23</t>
  </si>
  <si>
    <t>13.3.24</t>
  </si>
  <si>
    <t>13.3.25</t>
  </si>
  <si>
    <t>13.2.2</t>
  </si>
  <si>
    <t>13.2.3</t>
  </si>
  <si>
    <t>13.2.4</t>
  </si>
  <si>
    <t>13.2.5</t>
  </si>
  <si>
    <t>13.2.6</t>
  </si>
  <si>
    <t>13.2.7</t>
  </si>
  <si>
    <t>13.1.2</t>
  </si>
  <si>
    <t>13.1.3</t>
  </si>
  <si>
    <t>13.1.4</t>
  </si>
  <si>
    <t>13.1.5</t>
  </si>
  <si>
    <t>13.1.6</t>
  </si>
  <si>
    <t>13.1.7</t>
  </si>
  <si>
    <t>12.2.2</t>
  </si>
  <si>
    <t>12.2.3</t>
  </si>
  <si>
    <t>12.1.2</t>
  </si>
  <si>
    <t>12.1.3</t>
  </si>
  <si>
    <t>12.1.4</t>
  </si>
  <si>
    <t>12.1.5</t>
  </si>
  <si>
    <t>12.1.6</t>
  </si>
  <si>
    <t>12.1.7</t>
  </si>
  <si>
    <t>11.2</t>
  </si>
  <si>
    <t>11.3</t>
  </si>
  <si>
    <t>11.4</t>
  </si>
  <si>
    <t>11.5</t>
  </si>
  <si>
    <t>11.6</t>
  </si>
  <si>
    <t>10.2.2</t>
  </si>
  <si>
    <t>10.2.3</t>
  </si>
  <si>
    <t>10.2.4</t>
  </si>
  <si>
    <t>10.2.5</t>
  </si>
  <si>
    <t>10.1.2</t>
  </si>
  <si>
    <t>10.1.3</t>
  </si>
  <si>
    <t>10.1.4</t>
  </si>
  <si>
    <t>10.1.5</t>
  </si>
  <si>
    <t>10.1.6</t>
  </si>
  <si>
    <t>10.1.7</t>
  </si>
  <si>
    <t>10.1.8</t>
  </si>
  <si>
    <t>10.1.9</t>
  </si>
  <si>
    <t>9.2</t>
  </si>
  <si>
    <t>9.3</t>
  </si>
  <si>
    <t>9.4</t>
  </si>
  <si>
    <t>9.5</t>
  </si>
  <si>
    <t>8.3</t>
  </si>
  <si>
    <t>8.4</t>
  </si>
  <si>
    <t>8.5</t>
  </si>
  <si>
    <t>8.6</t>
  </si>
  <si>
    <t>8.7</t>
  </si>
  <si>
    <t>8.8</t>
  </si>
  <si>
    <t>7.2</t>
  </si>
  <si>
    <t>7.3</t>
  </si>
  <si>
    <t>7.4</t>
  </si>
  <si>
    <t>7.5</t>
  </si>
  <si>
    <t>7.6</t>
  </si>
  <si>
    <t>7.7</t>
  </si>
  <si>
    <r>
      <t xml:space="preserve">DATA DE ELABORAÇÃO: </t>
    </r>
    <r>
      <rPr>
        <sz val="11"/>
        <rFont val="Century Gothic"/>
        <family val="2"/>
      </rPr>
      <t>07 de julho de 2023</t>
    </r>
  </si>
  <si>
    <r>
      <t>BASES:</t>
    </r>
    <r>
      <rPr>
        <sz val="11"/>
        <rFont val="Century Gothic"/>
        <family val="2"/>
      </rPr>
      <t xml:space="preserve"> SINAPI 05/2023 São Paulo - Boletim CDHU 190 05/2023 - FDE 04/2023 São Paulo - SIURB 01/2023 São Paulo</t>
    </r>
  </si>
  <si>
    <t>ENCANADOR OU BOMBEIRO HIDRAULICO COM ENCARGOS COMPLEMENTARES</t>
  </si>
  <si>
    <r>
      <t xml:space="preserve">DATA DE ELABORAÇÃO: </t>
    </r>
    <r>
      <rPr>
        <sz val="11"/>
        <rFont val="Century Gothic"/>
        <family val="2"/>
      </rPr>
      <t>03 de julho de 2023</t>
    </r>
  </si>
  <si>
    <t>ELABORAÇÃO DE PROJETO EXECUTIVO</t>
  </si>
  <si>
    <t>01.17.051</t>
  </si>
  <si>
    <t>PROJETO EXECUTIVO DE ESTRUTURA EM FORMATO A1</t>
  </si>
  <si>
    <t>2.3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</si>
  <si>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</si>
  <si>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</si>
  <si>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</si>
  <si>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</si>
  <si>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</si>
  <si>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</si>
  <si>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</si>
  <si>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</si>
  <si>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</si>
  <si>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</si>
  <si>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2.3.1</t>
  </si>
  <si>
    <t>2.3.2</t>
  </si>
  <si>
    <t>2.3.3</t>
  </si>
  <si>
    <t>2.3.4</t>
  </si>
  <si>
    <r>
      <t>* PREENCHER OS CAMPOS EM AMARELO
* PRESERVAR AS FÓRMULAS DE ARREDONDAMENTO (</t>
    </r>
    <r>
      <rPr>
        <b/>
        <sz val="11"/>
        <color rgb="FF7030A0"/>
        <rFont val="Century Gothic"/>
        <family val="2"/>
      </rPr>
      <t>=ARRED((CÉLULA*CÉLULA);2)</t>
    </r>
    <r>
      <rPr>
        <b/>
        <sz val="11"/>
        <color rgb="FFFF0000"/>
        <rFont val="Century Gothic"/>
        <family val="2"/>
      </rPr>
      <t>)</t>
    </r>
  </si>
  <si>
    <t>* AS CÉLULAS DO CRONOGRAMA FÍSICO FINANCEIRO SE PREENCHERÃO DE FORMA AUTOMÁTICA, POIS ESTÁ VINCULADO COM A PLANILHA ORÇAMENTÁRIA</t>
  </si>
  <si>
    <r>
      <t>* PREENCHER OS CAMPOS EM AMARELO
* PRESERVAR AS FÓRMULAS DE ARREDONDAMENTO (</t>
    </r>
    <r>
      <rPr>
        <b/>
        <sz val="11"/>
        <color rgb="FF7030A0"/>
        <rFont val="Century Gothic"/>
        <family val="2"/>
      </rPr>
      <t>=ARRED(CÉLULA*CÉLULA;2)</t>
    </r>
    <r>
      <rPr>
        <b/>
        <sz val="11"/>
        <color rgb="FFFF0000"/>
        <rFont val="Century Gothic"/>
        <family val="2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</si>
</sst>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&quot;R$&quot;\ * #,##0.00_-;\-&quot;R$&quot;\ * #,##0.00_-;_-&quot;R$&quot;\ * &quot;-&quot;??_-;_-@_-"/>
    <numFmt numFmtId="165" formatCode="#,##0.00\ %"/>
    <numFmt numFmtId="166" formatCode="#,##0.0000"/>
    <numFmt numFmtId="167" formatCode="&quot;R$ &quot;#,##0.00"/>
    <numFmt numFmtId="168" formatCode="&quot;R$&quot;\ #,##0.00"/>
    <numFmt numFmtId="169" formatCode="0.0000"/>
    <numFmt numFmtId="170" formatCode="#,##0.00&quot; &quot;;&quot;(&quot;#,##0.00&quot;)&quot;;&quot;-&quot;#&quot; &quot;;&quot; &quot;@&quot; &quot;"/>
    <numFmt numFmtId="171" formatCode="#,##0.000"/>
    <numFmt numFmtId="172" formatCode="0.000"/>
  </numFmts>
  <fonts count="26">
    <font>
      <sz val="11"/>
      <name val="Arial"/>
      <family val="1"/>
    </font>
    <font>
      <sz val="11"/>
      <name val="Arial"/>
      <family val="1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sz val="11"/>
      <color rgb="FF000000"/>
      <name val="Arial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sz val="9"/>
      <color rgb="FF000000"/>
      <name val="Arial Narrow"/>
      <family val="2"/>
    </font>
    <font>
      <sz val="11"/>
      <color rgb="FF000000"/>
      <name val="Arial11"/>
    </font>
    <font>
      <b/>
      <sz val="12"/>
      <color rgb="FF000000"/>
      <name val="Century Gothic"/>
      <family val="2"/>
    </font>
    <font>
      <sz val="11"/>
      <color indexed="8"/>
      <name val="Arial1"/>
    </font>
    <font>
      <b/>
      <sz val="11"/>
      <color rgb="FFFF0000"/>
      <name val="Century Gothic"/>
      <family val="2"/>
    </font>
    <font>
      <b/>
      <sz val="11"/>
      <color rgb="FF7030A0"/>
      <name val="Century Gothic"/>
      <family val="2"/>
    </font>
    <font>
      <b/>
      <sz val="12"/>
      <color rgb="FFFF0000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C2D6EC"/>
        <bgColor rgb="FFC2D6EC"/>
      </patternFill>
    </fill>
    <fill>
      <patternFill patternType="solid">
        <fgColor rgb="FFBFBFBF"/>
        <bgColor rgb="FFBFBFBF"/>
      </patternFill>
    </fill>
    <fill>
      <patternFill patternType="solid">
        <fgColor theme="9" tint="0.39997558519241921"/>
        <bgColor rgb="FFD9D9D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/>
  </cellStyleXfs>
  <cellXfs count="251">
    <xf numFmtId="0" fontId="0" fillId="0" borderId="0" xfId="0"/>
    <xf numFmtId="0" fontId="0" fillId="0" borderId="0" xfId="0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168" fontId="12" fillId="3" borderId="1" xfId="0" applyNumberFormat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168" fontId="6" fillId="5" borderId="1" xfId="0" applyNumberFormat="1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168" fontId="13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10" fontId="9" fillId="0" borderId="0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0" fontId="9" fillId="0" borderId="7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2" fontId="12" fillId="8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68" fontId="12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2" fontId="13" fillId="8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vertical="center"/>
    </xf>
    <xf numFmtId="168" fontId="7" fillId="6" borderId="15" xfId="1" applyNumberFormat="1" applyFont="1" applyFill="1" applyBorder="1" applyAlignment="1">
      <alignment horizontal="center" vertical="center" wrapText="1"/>
    </xf>
    <xf numFmtId="168" fontId="15" fillId="9" borderId="10" xfId="1" applyNumberFormat="1" applyFont="1" applyFill="1" applyBorder="1" applyAlignment="1">
      <alignment horizontal="center" vertical="center" wrapText="1"/>
    </xf>
    <xf numFmtId="10" fontId="15" fillId="9" borderId="11" xfId="2" applyNumberFormat="1" applyFont="1" applyFill="1" applyBorder="1" applyAlignment="1">
      <alignment horizontal="center" vertical="center" wrapText="1"/>
    </xf>
    <xf numFmtId="168" fontId="7" fillId="6" borderId="20" xfId="1" applyNumberFormat="1" applyFont="1" applyFill="1" applyBorder="1" applyAlignment="1">
      <alignment horizontal="center" vertical="center" wrapText="1"/>
    </xf>
    <xf numFmtId="168" fontId="7" fillId="6" borderId="21" xfId="1" applyNumberFormat="1" applyFont="1" applyFill="1" applyBorder="1" applyAlignment="1">
      <alignment vertical="center" wrapText="1"/>
    </xf>
    <xf numFmtId="168" fontId="7" fillId="6" borderId="23" xfId="1" applyNumberFormat="1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168" fontId="3" fillId="7" borderId="1" xfId="0" applyNumberFormat="1" applyFont="1" applyFill="1" applyBorder="1" applyAlignment="1">
      <alignment horizontal="center" vertical="center" wrapText="1"/>
    </xf>
    <xf numFmtId="165" fontId="3" fillId="7" borderId="1" xfId="0" applyNumberFormat="1" applyFont="1" applyFill="1" applyBorder="1" applyAlignment="1">
      <alignment horizontal="center" vertical="center" wrapText="1"/>
    </xf>
    <xf numFmtId="10" fontId="3" fillId="7" borderId="1" xfId="2" applyNumberFormat="1" applyFont="1" applyFill="1" applyBorder="1" applyAlignment="1">
      <alignment horizontal="center" vertical="center" wrapText="1"/>
    </xf>
    <xf numFmtId="0" fontId="5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center" vertical="center"/>
    </xf>
    <xf numFmtId="0" fontId="2" fillId="0" borderId="7" xfId="3" applyFont="1" applyBorder="1" applyAlignment="1">
      <alignment vertical="center"/>
    </xf>
    <xf numFmtId="4" fontId="2" fillId="0" borderId="7" xfId="3" applyNumberFormat="1" applyFont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4" fontId="17" fillId="0" borderId="0" xfId="3" applyNumberFormat="1" applyFont="1" applyAlignment="1">
      <alignment horizontal="center" vertical="center"/>
    </xf>
    <xf numFmtId="0" fontId="6" fillId="10" borderId="24" xfId="3" applyFont="1" applyFill="1" applyBorder="1" applyAlignment="1">
      <alignment horizontal="center" vertical="center"/>
    </xf>
    <xf numFmtId="0" fontId="6" fillId="10" borderId="25" xfId="3" applyFont="1" applyFill="1" applyBorder="1" applyAlignment="1">
      <alignment horizontal="center" vertical="center"/>
    </xf>
    <xf numFmtId="169" fontId="6" fillId="10" borderId="25" xfId="3" applyNumberFormat="1" applyFont="1" applyFill="1" applyBorder="1" applyAlignment="1">
      <alignment horizontal="center" vertical="center"/>
    </xf>
    <xf numFmtId="2" fontId="6" fillId="10" borderId="25" xfId="3" applyNumberFormat="1" applyFont="1" applyFill="1" applyBorder="1" applyAlignment="1">
      <alignment horizontal="center" vertical="center" wrapText="1"/>
    </xf>
    <xf numFmtId="0" fontId="6" fillId="10" borderId="25" xfId="3" applyFont="1" applyFill="1" applyBorder="1" applyAlignment="1">
      <alignment horizontal="center" vertical="center" wrapText="1"/>
    </xf>
    <xf numFmtId="0" fontId="6" fillId="10" borderId="26" xfId="3" applyFont="1" applyFill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0" xfId="3" applyFont="1"/>
    <xf numFmtId="0" fontId="12" fillId="0" borderId="0" xfId="3" applyFont="1" applyAlignment="1">
      <alignment horizontal="left" vertical="center"/>
    </xf>
    <xf numFmtId="169" fontId="12" fillId="0" borderId="0" xfId="3" applyNumberFormat="1" applyFont="1" applyAlignment="1">
      <alignment horizontal="center" vertical="center"/>
    </xf>
    <xf numFmtId="0" fontId="6" fillId="11" borderId="2" xfId="3" applyFont="1" applyFill="1" applyBorder="1" applyAlignment="1">
      <alignment horizontal="center" vertical="center"/>
    </xf>
    <xf numFmtId="0" fontId="6" fillId="11" borderId="2" xfId="3" applyFont="1" applyFill="1" applyBorder="1" applyAlignment="1">
      <alignment horizontal="left" vertical="center" wrapText="1"/>
    </xf>
    <xf numFmtId="2" fontId="6" fillId="11" borderId="2" xfId="3" applyNumberFormat="1" applyFont="1" applyFill="1" applyBorder="1" applyAlignment="1">
      <alignment horizontal="center" vertical="center"/>
    </xf>
    <xf numFmtId="0" fontId="6" fillId="11" borderId="2" xfId="3" applyFont="1" applyFill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/>
    </xf>
    <xf numFmtId="0" fontId="12" fillId="0" borderId="2" xfId="3" applyFont="1" applyBorder="1" applyAlignment="1">
      <alignment horizontal="left" vertical="center" wrapText="1"/>
    </xf>
    <xf numFmtId="168" fontId="12" fillId="0" borderId="2" xfId="3" applyNumberFormat="1" applyFont="1" applyBorder="1" applyAlignment="1">
      <alignment horizontal="center" vertical="center"/>
    </xf>
    <xf numFmtId="0" fontId="12" fillId="12" borderId="2" xfId="3" applyFont="1" applyFill="1" applyBorder="1" applyAlignment="1">
      <alignment horizontal="center" vertical="center"/>
    </xf>
    <xf numFmtId="0" fontId="6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horizontal="center" vertical="center"/>
    </xf>
    <xf numFmtId="169" fontId="12" fillId="12" borderId="2" xfId="3" applyNumberFormat="1" applyFont="1" applyFill="1" applyBorder="1" applyAlignment="1">
      <alignment horizontal="center" vertical="center"/>
    </xf>
    <xf numFmtId="2" fontId="12" fillId="12" borderId="2" xfId="3" applyNumberFormat="1" applyFont="1" applyFill="1" applyBorder="1" applyAlignment="1">
      <alignment horizontal="center" vertical="center"/>
    </xf>
    <xf numFmtId="168" fontId="6" fillId="0" borderId="2" xfId="3" applyNumberFormat="1" applyFont="1" applyBorder="1" applyAlignment="1">
      <alignment horizontal="center" vertical="center"/>
    </xf>
    <xf numFmtId="10" fontId="6" fillId="0" borderId="2" xfId="3" applyNumberFormat="1" applyFont="1" applyBorder="1" applyAlignment="1">
      <alignment horizontal="center" vertical="center"/>
    </xf>
    <xf numFmtId="0" fontId="6" fillId="11" borderId="27" xfId="3" applyFont="1" applyFill="1" applyBorder="1" applyAlignment="1">
      <alignment horizontal="center" vertical="center"/>
    </xf>
    <xf numFmtId="0" fontId="12" fillId="0" borderId="28" xfId="3" applyFont="1" applyBorder="1" applyAlignment="1">
      <alignment horizontal="center" vertical="center"/>
    </xf>
    <xf numFmtId="0" fontId="12" fillId="0" borderId="29" xfId="3" applyFont="1" applyBorder="1" applyAlignment="1">
      <alignment horizontal="left" vertical="center" wrapText="1"/>
    </xf>
    <xf numFmtId="0" fontId="17" fillId="0" borderId="0" xfId="3" applyFont="1" applyAlignment="1">
      <alignment horizontal="left" vertical="center"/>
    </xf>
    <xf numFmtId="0" fontId="18" fillId="0" borderId="0" xfId="3" applyFont="1" applyAlignment="1">
      <alignment vertical="center"/>
    </xf>
    <xf numFmtId="170" fontId="18" fillId="0" borderId="0" xfId="3" applyNumberFormat="1" applyFont="1" applyAlignment="1">
      <alignment horizontal="center" vertical="center"/>
    </xf>
    <xf numFmtId="167" fontId="18" fillId="0" borderId="0" xfId="3" applyNumberFormat="1" applyFont="1" applyAlignment="1">
      <alignment horizontal="right" vertical="center"/>
    </xf>
    <xf numFmtId="0" fontId="18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0" fillId="0" borderId="0" xfId="3" applyFont="1" applyAlignment="1">
      <alignment horizontal="left" vertical="center"/>
    </xf>
    <xf numFmtId="169" fontId="20" fillId="0" borderId="0" xfId="3" applyNumberFormat="1" applyFont="1" applyAlignment="1">
      <alignment horizontal="center" vertical="center"/>
    </xf>
    <xf numFmtId="0" fontId="16" fillId="0" borderId="0" xfId="3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9" fontId="12" fillId="6" borderId="2" xfId="3" applyNumberFormat="1" applyFont="1" applyFill="1" applyBorder="1" applyAlignment="1">
      <alignment horizontal="center" vertical="center"/>
    </xf>
    <xf numFmtId="169" fontId="6" fillId="11" borderId="27" xfId="3" applyNumberFormat="1" applyFont="1" applyFill="1" applyBorder="1" applyAlignment="1">
      <alignment horizontal="center" vertical="center"/>
    </xf>
    <xf numFmtId="166" fontId="13" fillId="6" borderId="1" xfId="0" applyNumberFormat="1" applyFont="1" applyFill="1" applyBorder="1" applyAlignment="1">
      <alignment horizontal="center" vertical="center" wrapText="1"/>
    </xf>
    <xf numFmtId="171" fontId="13" fillId="6" borderId="1" xfId="0" applyNumberFormat="1" applyFont="1" applyFill="1" applyBorder="1" applyAlignment="1">
      <alignment horizontal="center" vertical="center" wrapText="1"/>
    </xf>
    <xf numFmtId="0" fontId="6" fillId="11" borderId="1" xfId="3" applyFont="1" applyFill="1" applyBorder="1" applyAlignment="1">
      <alignment horizontal="center" vertical="center"/>
    </xf>
    <xf numFmtId="169" fontId="6" fillId="11" borderId="1" xfId="3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 wrapText="1"/>
    </xf>
    <xf numFmtId="168" fontId="12" fillId="0" borderId="1" xfId="3" applyNumberFormat="1" applyFont="1" applyBorder="1" applyAlignment="1">
      <alignment horizontal="center" vertical="center"/>
    </xf>
    <xf numFmtId="0" fontId="6" fillId="11" borderId="1" xfId="3" applyFont="1" applyFill="1" applyBorder="1" applyAlignment="1">
      <alignment horizontal="left" vertical="center" wrapText="1"/>
    </xf>
    <xf numFmtId="2" fontId="6" fillId="11" borderId="1" xfId="3" applyNumberFormat="1" applyFont="1" applyFill="1" applyBorder="1" applyAlignment="1">
      <alignment horizontal="center" vertical="center"/>
    </xf>
    <xf numFmtId="0" fontId="6" fillId="11" borderId="1" xfId="3" applyFont="1" applyFill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/>
    </xf>
    <xf numFmtId="10" fontId="12" fillId="0" borderId="1" xfId="3" applyNumberFormat="1" applyFont="1" applyBorder="1" applyAlignment="1">
      <alignment horizontal="center" vertical="center"/>
    </xf>
    <xf numFmtId="0" fontId="12" fillId="12" borderId="1" xfId="3" applyFont="1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6" fillId="0" borderId="1" xfId="3" applyFont="1" applyBorder="1" applyAlignment="1">
      <alignment horizontal="center" vertical="center"/>
    </xf>
    <xf numFmtId="169" fontId="12" fillId="12" borderId="1" xfId="3" applyNumberFormat="1" applyFont="1" applyFill="1" applyBorder="1" applyAlignment="1">
      <alignment horizontal="center" vertical="center"/>
    </xf>
    <xf numFmtId="2" fontId="12" fillId="12" borderId="1" xfId="3" applyNumberFormat="1" applyFont="1" applyFill="1" applyBorder="1" applyAlignment="1">
      <alignment horizontal="center" vertical="center"/>
    </xf>
    <xf numFmtId="168" fontId="6" fillId="0" borderId="1" xfId="3" applyNumberFormat="1" applyFont="1" applyBorder="1" applyAlignment="1">
      <alignment horizontal="center" vertical="center"/>
    </xf>
    <xf numFmtId="10" fontId="6" fillId="0" borderId="1" xfId="3" applyNumberFormat="1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172" fontId="12" fillId="6" borderId="2" xfId="3" applyNumberFormat="1" applyFont="1" applyFill="1" applyBorder="1" applyAlignment="1">
      <alignment horizontal="center" vertical="center"/>
    </xf>
    <xf numFmtId="2" fontId="12" fillId="6" borderId="2" xfId="3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10" fontId="6" fillId="0" borderId="28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8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 wrapText="1"/>
    </xf>
    <xf numFmtId="0" fontId="7" fillId="7" borderId="33" xfId="0" applyFont="1" applyFill="1" applyBorder="1" applyAlignment="1">
      <alignment horizontal="center" vertical="center" wrapText="1"/>
    </xf>
    <xf numFmtId="10" fontId="12" fillId="0" borderId="32" xfId="2" applyNumberFormat="1" applyFont="1" applyFill="1" applyBorder="1" applyAlignment="1">
      <alignment horizontal="center" vertical="center" wrapText="1"/>
    </xf>
    <xf numFmtId="167" fontId="12" fillId="0" borderId="33" xfId="0" applyNumberFormat="1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right" vertical="center" wrapText="1"/>
    </xf>
    <xf numFmtId="0" fontId="6" fillId="0" borderId="33" xfId="0" applyFont="1" applyFill="1" applyBorder="1" applyAlignment="1">
      <alignment horizontal="center" vertical="center" wrapText="1"/>
    </xf>
    <xf numFmtId="167" fontId="12" fillId="0" borderId="32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right" vertical="center" wrapText="1"/>
    </xf>
    <xf numFmtId="0" fontId="6" fillId="0" borderId="32" xfId="0" applyFont="1" applyFill="1" applyBorder="1" applyAlignment="1">
      <alignment horizontal="center" vertical="center" wrapText="1"/>
    </xf>
    <xf numFmtId="168" fontId="21" fillId="6" borderId="31" xfId="0" applyNumberFormat="1" applyFont="1" applyFill="1" applyBorder="1" applyAlignment="1">
      <alignment horizontal="center" vertical="center" wrapText="1"/>
    </xf>
    <xf numFmtId="10" fontId="21" fillId="6" borderId="15" xfId="2" applyNumberFormat="1" applyFont="1" applyFill="1" applyBorder="1" applyAlignment="1">
      <alignment horizontal="center" vertical="center" wrapText="1"/>
    </xf>
    <xf numFmtId="10" fontId="3" fillId="13" borderId="34" xfId="2" applyNumberFormat="1" applyFont="1" applyFill="1" applyBorder="1" applyAlignment="1">
      <alignment horizontal="center" vertical="center"/>
    </xf>
    <xf numFmtId="167" fontId="3" fillId="13" borderId="3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3" fillId="0" borderId="7" xfId="3" applyFont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0" fontId="3" fillId="14" borderId="9" xfId="2" applyNumberFormat="1" applyFont="1" applyFill="1" applyBorder="1" applyAlignment="1">
      <alignment horizontal="center" vertical="center" wrapText="1"/>
    </xf>
    <xf numFmtId="168" fontId="3" fillId="14" borderId="1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center" vertical="center"/>
    </xf>
    <xf numFmtId="2" fontId="13" fillId="6" borderId="1" xfId="0" applyNumberFormat="1" applyFont="1" applyFill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11" borderId="1" xfId="3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3" borderId="38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4" fontId="12" fillId="6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4" fontId="12" fillId="8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Alignment="1">
      <alignment vertical="center"/>
    </xf>
    <xf numFmtId="1" fontId="1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8" fontId="12" fillId="15" borderId="1" xfId="0" applyNumberFormat="1" applyFont="1" applyFill="1" applyBorder="1" applyAlignment="1">
      <alignment horizontal="center" vertical="center" wrapText="1"/>
    </xf>
    <xf numFmtId="168" fontId="13" fillId="15" borderId="1" xfId="0" applyNumberFormat="1" applyFont="1" applyFill="1" applyBorder="1" applyAlignment="1">
      <alignment horizontal="center" vertical="center" wrapText="1"/>
    </xf>
    <xf numFmtId="168" fontId="12" fillId="15" borderId="29" xfId="3" applyNumberFormat="1" applyFont="1" applyFill="1" applyBorder="1" applyAlignment="1">
      <alignment horizontal="center" vertical="center"/>
    </xf>
    <xf numFmtId="168" fontId="12" fillId="15" borderId="1" xfId="3" applyNumberFormat="1" applyFont="1" applyFill="1" applyBorder="1" applyAlignment="1">
      <alignment horizontal="center" vertical="center"/>
    </xf>
    <xf numFmtId="168" fontId="13" fillId="15" borderId="1" xfId="3" applyNumberFormat="1" applyFont="1" applyFill="1" applyBorder="1" applyAlignment="1">
      <alignment horizontal="center" vertical="center"/>
    </xf>
    <xf numFmtId="168" fontId="12" fillId="15" borderId="2" xfId="3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horizontal="right" vertical="center" wrapText="1"/>
    </xf>
    <xf numFmtId="0" fontId="15" fillId="9" borderId="13" xfId="0" applyFont="1" applyFill="1" applyBorder="1" applyAlignment="1">
      <alignment horizontal="right" vertical="center" wrapText="1"/>
    </xf>
    <xf numFmtId="0" fontId="15" fillId="9" borderId="14" xfId="0" applyFont="1" applyFill="1" applyBorder="1" applyAlignment="1">
      <alignment horizontal="right" vertical="center" wrapText="1"/>
    </xf>
    <xf numFmtId="0" fontId="7" fillId="6" borderId="22" xfId="0" applyFont="1" applyFill="1" applyBorder="1" applyAlignment="1">
      <alignment horizontal="right" vertical="center" wrapText="1"/>
    </xf>
    <xf numFmtId="0" fontId="7" fillId="6" borderId="16" xfId="0" applyFont="1" applyFill="1" applyBorder="1" applyAlignment="1">
      <alignment horizontal="right" vertical="center" wrapText="1"/>
    </xf>
    <xf numFmtId="0" fontId="7" fillId="6" borderId="8" xfId="0" applyFont="1" applyFill="1" applyBorder="1" applyAlignment="1">
      <alignment horizontal="right" vertical="center" wrapText="1"/>
    </xf>
    <xf numFmtId="0" fontId="7" fillId="6" borderId="17" xfId="0" applyFont="1" applyFill="1" applyBorder="1" applyAlignment="1">
      <alignment horizontal="right" vertical="center" wrapText="1"/>
    </xf>
    <xf numFmtId="0" fontId="7" fillId="6" borderId="18" xfId="0" applyFont="1" applyFill="1" applyBorder="1" applyAlignment="1">
      <alignment horizontal="right" vertical="center" wrapText="1"/>
    </xf>
    <xf numFmtId="0" fontId="7" fillId="6" borderId="19" xfId="0" applyFont="1" applyFill="1" applyBorder="1" applyAlignment="1">
      <alignment horizontal="right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10" fontId="15" fillId="4" borderId="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vertical="center"/>
    </xf>
    <xf numFmtId="0" fontId="11" fillId="6" borderId="11" xfId="0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1" fillId="6" borderId="22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14" borderId="12" xfId="0" applyFont="1" applyFill="1" applyBorder="1" applyAlignment="1">
      <alignment horizontal="right" vertical="center" wrapText="1"/>
    </xf>
    <xf numFmtId="0" fontId="21" fillId="14" borderId="13" xfId="0" applyFont="1" applyFill="1" applyBorder="1" applyAlignment="1">
      <alignment horizontal="right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7">
    <cellStyle name="Moeda" xfId="1" builtinId="4"/>
    <cellStyle name="Moeda 2" xfId="4"/>
    <cellStyle name="Moeda 3" xfId="5"/>
    <cellStyle name="Normal" xfId="0" builtinId="0"/>
    <cellStyle name="Normal 2" xfId="3"/>
    <cellStyle name="Normal 3" xfId="6"/>
    <cellStyle name="Porcentagem" xfId="2" builtinId="5"/>
  </cellStyles>
  <dxfs count="0"/>
  <tableStyles count="0" defaultTableStyle="TableStyleMedium9" defaultPivotStyle="PivotStyleLight16"/>
  <colors>
    <mruColors>
      <color rgb="FFFF7C80"/>
      <color rgb="FF9999FF"/>
      <color rgb="FFFF99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1"/>
  <sheetViews>
    <sheetView tabSelected="1" view="pageBreakPreview" topLeftCell="A361" zoomScaleNormal="100" zoomScaleSheetLayoutView="100" workbookViewId="0">
      <selection activeCell="J19" sqref="J19"/>
    </sheetView>
  </sheetViews>
  <sheetFormatPr defaultRowHeight="14.25" outlineLevelRow="1"/>
  <cols>
    <col min="1" max="3" width="9.625" style="1" customWidth="1"/>
    <col min="4" max="4" width="62.625" style="1" customWidth="1"/>
    <col min="5" max="5" width="7.625" style="1" customWidth="1"/>
    <col min="6" max="7" width="11.625" style="1" customWidth="1"/>
    <col min="8" max="8" width="12.625" style="1" customWidth="1"/>
    <col min="9" max="9" width="18.125" style="1" customWidth="1"/>
    <col min="10" max="10" width="9.25" style="1" customWidth="1"/>
    <col min="11" max="11" width="9" style="1"/>
    <col min="12" max="12" width="9" style="190"/>
    <col min="13" max="16384" width="9" style="1"/>
  </cols>
  <sheetData>
    <row r="1" spans="1:12" s="21" customFormat="1" ht="100.5" customHeight="1">
      <c r="A1" s="223" t="s">
        <v>900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2" s="20" customFormat="1" ht="17.25" thickBot="1">
      <c r="A2" s="146"/>
      <c r="B2" s="146"/>
      <c r="C2" s="146"/>
      <c r="D2" s="146"/>
      <c r="E2" s="146"/>
      <c r="F2" s="146"/>
      <c r="G2" s="146"/>
      <c r="H2" s="146"/>
      <c r="I2" s="146"/>
      <c r="J2" s="146"/>
    </row>
    <row r="3" spans="1:12" s="20" customFormat="1" ht="16.5">
      <c r="A3" s="27"/>
      <c r="B3" s="27"/>
      <c r="C3" s="27"/>
      <c r="D3" s="28"/>
      <c r="E3" s="28"/>
      <c r="F3" s="28"/>
      <c r="G3" s="28"/>
      <c r="H3" s="28"/>
      <c r="I3" s="28"/>
      <c r="J3" s="28"/>
    </row>
    <row r="4" spans="1:12" s="22" customFormat="1" ht="16.5">
      <c r="A4" s="23" t="s">
        <v>329</v>
      </c>
      <c r="B4" s="19"/>
      <c r="C4" s="19"/>
      <c r="D4" s="24"/>
      <c r="E4" s="24"/>
      <c r="F4" s="24"/>
      <c r="G4" s="25"/>
      <c r="H4" s="24"/>
      <c r="I4" s="24"/>
      <c r="J4" s="24"/>
    </row>
    <row r="5" spans="1:12" s="22" customFormat="1" ht="16.5">
      <c r="A5" s="23" t="s">
        <v>486</v>
      </c>
      <c r="B5" s="19"/>
      <c r="C5" s="19"/>
      <c r="D5" s="24"/>
      <c r="E5" s="24"/>
      <c r="F5" s="24"/>
      <c r="G5" s="25"/>
      <c r="H5" s="24"/>
      <c r="I5" s="24"/>
      <c r="J5" s="24"/>
    </row>
    <row r="6" spans="1:12" s="22" customFormat="1" ht="16.5">
      <c r="A6" s="23" t="s">
        <v>878</v>
      </c>
      <c r="B6" s="19"/>
      <c r="C6" s="19"/>
      <c r="D6" s="24"/>
      <c r="E6" s="23" t="s">
        <v>484</v>
      </c>
      <c r="F6" s="24"/>
      <c r="G6" s="25"/>
      <c r="H6" s="24"/>
      <c r="I6" s="24"/>
      <c r="J6" s="24"/>
    </row>
    <row r="7" spans="1:12" s="22" customFormat="1" ht="16.5">
      <c r="A7" s="23" t="s">
        <v>879</v>
      </c>
      <c r="B7" s="19"/>
      <c r="C7" s="19"/>
      <c r="D7" s="24"/>
      <c r="E7" s="24"/>
      <c r="F7" s="24"/>
      <c r="G7" s="25"/>
      <c r="H7" s="24"/>
      <c r="I7" s="24"/>
      <c r="J7" s="24"/>
    </row>
    <row r="8" spans="1:12" s="22" customFormat="1" ht="17.25" thickBot="1">
      <c r="A8" s="148"/>
      <c r="B8" s="26"/>
      <c r="C8" s="26"/>
      <c r="D8" s="29"/>
      <c r="E8" s="29"/>
      <c r="F8" s="29"/>
      <c r="G8" s="30"/>
      <c r="H8" s="29"/>
      <c r="I8" s="29"/>
      <c r="J8" s="29"/>
    </row>
    <row r="9" spans="1:12" s="22" customFormat="1" ht="16.5">
      <c r="A9" s="23"/>
      <c r="B9" s="19"/>
      <c r="C9" s="19"/>
      <c r="D9" s="24"/>
      <c r="E9" s="24"/>
      <c r="F9" s="24"/>
      <c r="G9" s="25"/>
      <c r="H9" s="24"/>
      <c r="I9" s="24"/>
      <c r="J9" s="24"/>
    </row>
    <row r="10" spans="1:12" s="22" customFormat="1" ht="16.5">
      <c r="A10" s="128" t="s">
        <v>0</v>
      </c>
      <c r="B10" s="221">
        <v>0.2404</v>
      </c>
      <c r="C10" s="222"/>
      <c r="D10" s="24"/>
      <c r="E10" s="24"/>
      <c r="F10" s="24"/>
      <c r="G10" s="25"/>
      <c r="H10" s="24"/>
      <c r="I10" s="24"/>
      <c r="J10" s="24"/>
    </row>
    <row r="11" spans="1:12" s="22" customFormat="1" ht="16.5">
      <c r="A11" s="23" t="s">
        <v>331</v>
      </c>
      <c r="B11" s="143"/>
      <c r="C11" s="31" t="s">
        <v>332</v>
      </c>
      <c r="D11" s="24"/>
      <c r="E11" s="24"/>
      <c r="F11" s="24"/>
      <c r="G11" s="25"/>
      <c r="H11" s="24"/>
      <c r="I11" s="24"/>
      <c r="J11" s="24"/>
    </row>
    <row r="12" spans="1:12" s="22" customFormat="1" ht="17.25" thickBot="1">
      <c r="A12" s="148"/>
      <c r="B12" s="26"/>
      <c r="C12" s="26"/>
      <c r="D12" s="29"/>
      <c r="E12" s="29"/>
      <c r="F12" s="29"/>
      <c r="G12" s="30"/>
      <c r="H12" s="29"/>
      <c r="I12" s="29"/>
      <c r="J12" s="29"/>
    </row>
    <row r="13" spans="1:12" s="22" customFormat="1" ht="17.25" thickBot="1">
      <c r="A13" s="19"/>
      <c r="B13" s="19"/>
      <c r="C13" s="19"/>
      <c r="D13" s="24"/>
      <c r="E13" s="24"/>
      <c r="F13" s="24"/>
      <c r="G13" s="25"/>
      <c r="H13" s="24"/>
      <c r="I13" s="24"/>
      <c r="J13" s="24"/>
    </row>
    <row r="14" spans="1:12" s="4" customFormat="1" ht="21.75" customHeight="1" thickBot="1">
      <c r="A14" s="224" t="s">
        <v>333</v>
      </c>
      <c r="B14" s="225"/>
      <c r="C14" s="225"/>
      <c r="D14" s="225"/>
      <c r="E14" s="225"/>
      <c r="F14" s="225"/>
      <c r="G14" s="225"/>
      <c r="H14" s="225"/>
      <c r="I14" s="225"/>
      <c r="J14" s="226"/>
      <c r="L14" s="22"/>
    </row>
    <row r="15" spans="1:12" s="22" customFormat="1" ht="16.5">
      <c r="A15" s="19"/>
      <c r="B15" s="19"/>
      <c r="C15" s="19"/>
      <c r="D15" s="24"/>
      <c r="E15" s="24"/>
      <c r="F15" s="24"/>
      <c r="G15" s="25"/>
      <c r="H15" s="24"/>
      <c r="I15" s="24"/>
      <c r="J15" s="24"/>
    </row>
    <row r="16" spans="1:12" s="4" customFormat="1" ht="42.75">
      <c r="A16" s="2" t="s">
        <v>1</v>
      </c>
      <c r="B16" s="2" t="s">
        <v>27</v>
      </c>
      <c r="C16" s="2" t="s">
        <v>330</v>
      </c>
      <c r="D16" s="3" t="s">
        <v>2</v>
      </c>
      <c r="E16" s="2" t="s">
        <v>334</v>
      </c>
      <c r="F16" s="2" t="s">
        <v>28</v>
      </c>
      <c r="G16" s="2" t="s">
        <v>335</v>
      </c>
      <c r="H16" s="2" t="s">
        <v>340</v>
      </c>
      <c r="I16" s="2" t="s">
        <v>336</v>
      </c>
      <c r="J16" s="2" t="s">
        <v>3</v>
      </c>
      <c r="L16" s="22"/>
    </row>
    <row r="17" spans="1:16" s="4" customFormat="1" ht="16.5">
      <c r="A17" s="200"/>
      <c r="B17" s="201"/>
      <c r="C17" s="201"/>
      <c r="D17" s="201"/>
      <c r="E17" s="201"/>
      <c r="F17" s="201"/>
      <c r="G17" s="201"/>
      <c r="H17" s="201"/>
      <c r="I17" s="201"/>
      <c r="J17" s="202"/>
      <c r="L17" s="181"/>
      <c r="M17" s="181"/>
      <c r="N17" s="181"/>
      <c r="O17" s="181"/>
      <c r="P17" s="181"/>
    </row>
    <row r="18" spans="1:16" s="4" customFormat="1" ht="16.5">
      <c r="A18" s="46">
        <v>1</v>
      </c>
      <c r="B18" s="206"/>
      <c r="C18" s="207"/>
      <c r="D18" s="47" t="s">
        <v>4</v>
      </c>
      <c r="E18" s="206"/>
      <c r="F18" s="208"/>
      <c r="G18" s="208"/>
      <c r="H18" s="207"/>
      <c r="I18" s="48">
        <f>SUM(I19:I21)</f>
        <v>0</v>
      </c>
      <c r="J18" s="50" t="e">
        <f>SUM(J19:J21)</f>
        <v>#DIV/0!</v>
      </c>
      <c r="L18" s="22"/>
    </row>
    <row r="19" spans="1:16" s="4" customFormat="1" ht="40.5" outlineLevel="1">
      <c r="A19" s="155" t="s">
        <v>600</v>
      </c>
      <c r="B19" s="155">
        <v>100950</v>
      </c>
      <c r="C19" s="155" t="s">
        <v>29</v>
      </c>
      <c r="D19" s="6" t="s">
        <v>30</v>
      </c>
      <c r="E19" s="5" t="s">
        <v>433</v>
      </c>
      <c r="F19" s="32">
        <v>9390</v>
      </c>
      <c r="G19" s="194"/>
      <c r="H19" s="7">
        <f>ROUND((G19*(1+$B$10)),2)</f>
        <v>0</v>
      </c>
      <c r="I19" s="7">
        <f t="shared" ref="I19:I21" si="0">ROUND((F19*H19),2)</f>
        <v>0</v>
      </c>
      <c r="J19" s="8" t="e">
        <f>(I19/$I$391)</f>
        <v>#DIV/0!</v>
      </c>
      <c r="L19" s="22"/>
    </row>
    <row r="20" spans="1:16" s="4" customFormat="1" ht="16.5" outlineLevel="1">
      <c r="A20" s="155" t="s">
        <v>601</v>
      </c>
      <c r="B20" s="155" t="str">
        <f>Composições!B14</f>
        <v>CPU-001</v>
      </c>
      <c r="C20" s="155" t="str">
        <f>Composições!C14</f>
        <v>PMI</v>
      </c>
      <c r="D20" s="6" t="str">
        <f>Composições!D14</f>
        <v>TRANSPORTE COM CAMINHÃO TRUCADO PARA PAINEL TERMOACÚSTICO</v>
      </c>
      <c r="E20" s="5" t="s">
        <v>433</v>
      </c>
      <c r="F20" s="32">
        <v>9485</v>
      </c>
      <c r="G20" s="194"/>
      <c r="H20" s="7">
        <f t="shared" ref="H20:H21" si="1">ROUND((G20*(1+$B$10)),2)</f>
        <v>0</v>
      </c>
      <c r="I20" s="7">
        <f t="shared" si="0"/>
        <v>0</v>
      </c>
      <c r="J20" s="8" t="e">
        <f>(I20/$I$391)</f>
        <v>#DIV/0!</v>
      </c>
      <c r="L20" s="22"/>
    </row>
    <row r="21" spans="1:16" s="4" customFormat="1" ht="40.5" outlineLevel="1">
      <c r="A21" s="155" t="s">
        <v>602</v>
      </c>
      <c r="B21" s="155">
        <v>90686</v>
      </c>
      <c r="C21" s="155" t="s">
        <v>29</v>
      </c>
      <c r="D21" s="6" t="s">
        <v>32</v>
      </c>
      <c r="E21" s="5" t="s">
        <v>33</v>
      </c>
      <c r="F21" s="32">
        <v>80</v>
      </c>
      <c r="G21" s="194"/>
      <c r="H21" s="7">
        <f t="shared" si="1"/>
        <v>0</v>
      </c>
      <c r="I21" s="7">
        <f t="shared" si="0"/>
        <v>0</v>
      </c>
      <c r="J21" s="8" t="e">
        <f>(I21/$I$391)</f>
        <v>#DIV/0!</v>
      </c>
      <c r="L21" s="22"/>
    </row>
    <row r="22" spans="1:16" s="4" customFormat="1" ht="16.5">
      <c r="A22" s="200"/>
      <c r="B22" s="201"/>
      <c r="C22" s="201"/>
      <c r="D22" s="201"/>
      <c r="E22" s="201"/>
      <c r="F22" s="201"/>
      <c r="G22" s="201"/>
      <c r="H22" s="201"/>
      <c r="I22" s="201"/>
      <c r="J22" s="202"/>
      <c r="L22" s="22"/>
    </row>
    <row r="23" spans="1:16" s="4" customFormat="1" ht="16.5">
      <c r="A23" s="46">
        <v>2</v>
      </c>
      <c r="B23" s="206"/>
      <c r="C23" s="207"/>
      <c r="D23" s="47" t="s">
        <v>5</v>
      </c>
      <c r="E23" s="206"/>
      <c r="F23" s="208"/>
      <c r="G23" s="208"/>
      <c r="H23" s="207"/>
      <c r="I23" s="48">
        <f>SUM(I24+I26+I41)</f>
        <v>0</v>
      </c>
      <c r="J23" s="49" t="e">
        <f>SUM(J24+J26+J41)</f>
        <v>#DIV/0!</v>
      </c>
      <c r="L23" s="22"/>
    </row>
    <row r="24" spans="1:16" s="193" customFormat="1" ht="16.5">
      <c r="A24" s="9" t="s">
        <v>603</v>
      </c>
      <c r="B24" s="203"/>
      <c r="C24" s="204"/>
      <c r="D24" s="10" t="s">
        <v>882</v>
      </c>
      <c r="E24" s="203"/>
      <c r="F24" s="205"/>
      <c r="G24" s="205"/>
      <c r="H24" s="204"/>
      <c r="I24" s="11">
        <f>SUM(I25)</f>
        <v>0</v>
      </c>
      <c r="J24" s="12" t="e">
        <f>SUM(J25)</f>
        <v>#DIV/0!</v>
      </c>
      <c r="L24" s="22"/>
    </row>
    <row r="25" spans="1:16" s="193" customFormat="1" ht="16.5" outlineLevel="1">
      <c r="A25" s="155" t="s">
        <v>604</v>
      </c>
      <c r="B25" s="155" t="s">
        <v>883</v>
      </c>
      <c r="C25" s="155" t="s">
        <v>324</v>
      </c>
      <c r="D25" s="159" t="s">
        <v>884</v>
      </c>
      <c r="E25" s="158" t="s">
        <v>375</v>
      </c>
      <c r="F25" s="32">
        <v>7</v>
      </c>
      <c r="G25" s="194"/>
      <c r="H25" s="7">
        <f>ROUND((G25*(1+$B$10)),2)</f>
        <v>0</v>
      </c>
      <c r="I25" s="7">
        <f t="shared" ref="I25" si="2">ROUND((F25*H25),2)</f>
        <v>0</v>
      </c>
      <c r="J25" s="8" t="e">
        <f>(I25/$I$391)</f>
        <v>#DIV/0!</v>
      </c>
      <c r="L25" s="22"/>
    </row>
    <row r="26" spans="1:16" s="4" customFormat="1" ht="16.5">
      <c r="A26" s="9" t="s">
        <v>605</v>
      </c>
      <c r="B26" s="203"/>
      <c r="C26" s="204"/>
      <c r="D26" s="10" t="s">
        <v>34</v>
      </c>
      <c r="E26" s="203"/>
      <c r="F26" s="205"/>
      <c r="G26" s="205"/>
      <c r="H26" s="204"/>
      <c r="I26" s="11">
        <f>SUM(I27:I40)</f>
        <v>0</v>
      </c>
      <c r="J26" s="12" t="e">
        <f>SUM(J27:J40)</f>
        <v>#DIV/0!</v>
      </c>
      <c r="L26" s="22"/>
    </row>
    <row r="27" spans="1:16" s="4" customFormat="1" ht="27" outlineLevel="1">
      <c r="A27" s="155" t="s">
        <v>606</v>
      </c>
      <c r="B27" s="155" t="s">
        <v>35</v>
      </c>
      <c r="C27" s="155" t="s">
        <v>36</v>
      </c>
      <c r="D27" s="6" t="s">
        <v>37</v>
      </c>
      <c r="E27" s="5" t="s">
        <v>322</v>
      </c>
      <c r="F27" s="32">
        <v>6</v>
      </c>
      <c r="G27" s="194"/>
      <c r="H27" s="7">
        <f>ROUND((G27*(1+$B$10)),2)</f>
        <v>0</v>
      </c>
      <c r="I27" s="7">
        <f t="shared" ref="I27:I40" si="3">ROUND((F27*H27),2)</f>
        <v>0</v>
      </c>
      <c r="J27" s="8" t="e">
        <f t="shared" ref="J27:J40" si="4">(I27/$I$391)</f>
        <v>#DIV/0!</v>
      </c>
      <c r="L27" s="22"/>
    </row>
    <row r="28" spans="1:16" s="4" customFormat="1" ht="16.5" outlineLevel="1">
      <c r="A28" s="155" t="s">
        <v>607</v>
      </c>
      <c r="B28" s="155">
        <v>98459</v>
      </c>
      <c r="C28" s="155" t="s">
        <v>29</v>
      </c>
      <c r="D28" s="34" t="s">
        <v>326</v>
      </c>
      <c r="E28" s="33" t="s">
        <v>322</v>
      </c>
      <c r="F28" s="32">
        <v>169.7</v>
      </c>
      <c r="G28" s="194"/>
      <c r="H28" s="35">
        <f t="shared" ref="H28:H40" si="5">ROUND((G28*(1+$B$10)),2)</f>
        <v>0</v>
      </c>
      <c r="I28" s="35">
        <f t="shared" si="3"/>
        <v>0</v>
      </c>
      <c r="J28" s="36" t="e">
        <f t="shared" si="4"/>
        <v>#DIV/0!</v>
      </c>
      <c r="L28" s="227"/>
      <c r="M28" s="227"/>
      <c r="N28" s="227"/>
    </row>
    <row r="29" spans="1:16" s="4" customFormat="1" ht="27" outlineLevel="1">
      <c r="A29" s="155" t="s">
        <v>608</v>
      </c>
      <c r="B29" s="155" t="str">
        <f>Composições!B19</f>
        <v>CPU-002</v>
      </c>
      <c r="C29" s="155" t="str">
        <f>Composições!C19</f>
        <v>PMI</v>
      </c>
      <c r="D29" s="6" t="str">
        <f>Composições!D19</f>
        <v>ENTRADA PROVISÓRIA DE ENERGIA ELÉTRICA AÉREA TRIFÁSICA 40A EM POSTE DE MADEIRA</v>
      </c>
      <c r="E29" s="5" t="s">
        <v>39</v>
      </c>
      <c r="F29" s="32">
        <v>1</v>
      </c>
      <c r="G29" s="195"/>
      <c r="H29" s="7">
        <f t="shared" si="5"/>
        <v>0</v>
      </c>
      <c r="I29" s="7">
        <f t="shared" si="3"/>
        <v>0</v>
      </c>
      <c r="J29" s="8" t="e">
        <f t="shared" si="4"/>
        <v>#DIV/0!</v>
      </c>
      <c r="L29" s="22"/>
    </row>
    <row r="30" spans="1:16" s="4" customFormat="1" ht="40.5" outlineLevel="1">
      <c r="A30" s="155" t="s">
        <v>609</v>
      </c>
      <c r="B30" s="155" t="str">
        <f>Composições!B41</f>
        <v>CPU-003</v>
      </c>
      <c r="C30" s="155" t="str">
        <f>Composições!C41</f>
        <v>PMI</v>
      </c>
      <c r="D30" s="6" t="str">
        <f>Composições!D41</f>
        <v>LIGAÇÃO DE ÁGUA PROVISÓRIA PARA CANTEIRO, INCLUSIVE HIDRÔMETRO E CAVALETE PARA MEDIÇÃO DE ÁGUA - EM PVC DN 20MM (1/2") - PADRÃO CONCESSIONÁRIA</v>
      </c>
      <c r="E30" s="5" t="s">
        <v>39</v>
      </c>
      <c r="F30" s="32">
        <v>1</v>
      </c>
      <c r="G30" s="195"/>
      <c r="H30" s="7">
        <f t="shared" si="5"/>
        <v>0</v>
      </c>
      <c r="I30" s="7">
        <f t="shared" si="3"/>
        <v>0</v>
      </c>
      <c r="J30" s="8" t="e">
        <f t="shared" si="4"/>
        <v>#DIV/0!</v>
      </c>
      <c r="L30" s="22"/>
    </row>
    <row r="31" spans="1:16" s="4" customFormat="1" ht="27" outlineLevel="1">
      <c r="A31" s="155" t="s">
        <v>886</v>
      </c>
      <c r="B31" s="155">
        <v>93214</v>
      </c>
      <c r="C31" s="155" t="s">
        <v>29</v>
      </c>
      <c r="D31" s="6" t="s">
        <v>41</v>
      </c>
      <c r="E31" s="5" t="s">
        <v>39</v>
      </c>
      <c r="F31" s="32">
        <v>1</v>
      </c>
      <c r="G31" s="194"/>
      <c r="H31" s="7">
        <f t="shared" si="5"/>
        <v>0</v>
      </c>
      <c r="I31" s="7">
        <f t="shared" si="3"/>
        <v>0</v>
      </c>
      <c r="J31" s="8" t="e">
        <f t="shared" si="4"/>
        <v>#DIV/0!</v>
      </c>
      <c r="L31" s="22"/>
    </row>
    <row r="32" spans="1:16" s="4" customFormat="1" ht="40.5" outlineLevel="1">
      <c r="A32" s="155" t="s">
        <v>887</v>
      </c>
      <c r="B32" s="155" t="s">
        <v>351</v>
      </c>
      <c r="C32" s="155" t="s">
        <v>324</v>
      </c>
      <c r="D32" s="34" t="s">
        <v>352</v>
      </c>
      <c r="E32" s="33" t="s">
        <v>355</v>
      </c>
      <c r="F32" s="32">
        <v>8</v>
      </c>
      <c r="G32" s="194"/>
      <c r="H32" s="35">
        <f t="shared" si="5"/>
        <v>0</v>
      </c>
      <c r="I32" s="35">
        <f t="shared" si="3"/>
        <v>0</v>
      </c>
      <c r="J32" s="36" t="e">
        <f t="shared" si="4"/>
        <v>#DIV/0!</v>
      </c>
      <c r="L32" s="229"/>
      <c r="M32" s="229"/>
      <c r="N32" s="229"/>
    </row>
    <row r="33" spans="1:14" s="4" customFormat="1" ht="27" outlineLevel="1">
      <c r="A33" s="155" t="s">
        <v>888</v>
      </c>
      <c r="B33" s="155" t="s">
        <v>353</v>
      </c>
      <c r="C33" s="155" t="s">
        <v>324</v>
      </c>
      <c r="D33" s="34" t="s">
        <v>354</v>
      </c>
      <c r="E33" s="33" t="s">
        <v>355</v>
      </c>
      <c r="F33" s="32">
        <v>8</v>
      </c>
      <c r="G33" s="194"/>
      <c r="H33" s="35">
        <f t="shared" si="5"/>
        <v>0</v>
      </c>
      <c r="I33" s="35">
        <f t="shared" si="3"/>
        <v>0</v>
      </c>
      <c r="J33" s="36" t="e">
        <f t="shared" si="4"/>
        <v>#DIV/0!</v>
      </c>
      <c r="L33" s="229"/>
      <c r="M33" s="229"/>
      <c r="N33" s="229"/>
    </row>
    <row r="34" spans="1:14" s="186" customFormat="1" ht="16.5" outlineLevel="1">
      <c r="A34" s="155" t="s">
        <v>889</v>
      </c>
      <c r="B34" s="155" t="s">
        <v>598</v>
      </c>
      <c r="C34" s="155" t="s">
        <v>324</v>
      </c>
      <c r="D34" s="157" t="s">
        <v>599</v>
      </c>
      <c r="E34" s="155" t="s">
        <v>355</v>
      </c>
      <c r="F34" s="32">
        <v>8</v>
      </c>
      <c r="G34" s="194"/>
      <c r="H34" s="35">
        <f t="shared" ref="H34" si="6">ROUND((G34*(1+$B$10)),2)</f>
        <v>0</v>
      </c>
      <c r="I34" s="35">
        <f t="shared" ref="I34" si="7">ROUND((F34*H34),2)</f>
        <v>0</v>
      </c>
      <c r="J34" s="36" t="e">
        <f t="shared" si="4"/>
        <v>#DIV/0!</v>
      </c>
      <c r="L34" s="187"/>
      <c r="M34" s="185"/>
      <c r="N34" s="185"/>
    </row>
    <row r="35" spans="1:14" s="4" customFormat="1" ht="40.5" outlineLevel="1">
      <c r="A35" s="155" t="s">
        <v>890</v>
      </c>
      <c r="B35" s="155">
        <v>93583</v>
      </c>
      <c r="C35" s="155" t="s">
        <v>29</v>
      </c>
      <c r="D35" s="6" t="s">
        <v>42</v>
      </c>
      <c r="E35" s="5" t="s">
        <v>322</v>
      </c>
      <c r="F35" s="32">
        <v>12</v>
      </c>
      <c r="G35" s="194"/>
      <c r="H35" s="7">
        <f>ROUND((G35*(1+$B$10)),2)</f>
        <v>0</v>
      </c>
      <c r="I35" s="7">
        <f t="shared" si="3"/>
        <v>0</v>
      </c>
      <c r="J35" s="8" t="e">
        <f t="shared" si="4"/>
        <v>#DIV/0!</v>
      </c>
      <c r="L35" s="22"/>
    </row>
    <row r="36" spans="1:14" s="4" customFormat="1" ht="27" outlineLevel="1">
      <c r="A36" s="155" t="s">
        <v>891</v>
      </c>
      <c r="B36" s="155">
        <v>93210</v>
      </c>
      <c r="C36" s="155" t="s">
        <v>29</v>
      </c>
      <c r="D36" s="6" t="s">
        <v>43</v>
      </c>
      <c r="E36" s="5" t="s">
        <v>322</v>
      </c>
      <c r="F36" s="32">
        <v>48</v>
      </c>
      <c r="G36" s="194"/>
      <c r="H36" s="7">
        <f t="shared" si="5"/>
        <v>0</v>
      </c>
      <c r="I36" s="7">
        <f t="shared" si="3"/>
        <v>0</v>
      </c>
      <c r="J36" s="8" t="e">
        <f t="shared" si="4"/>
        <v>#DIV/0!</v>
      </c>
      <c r="L36" s="22"/>
    </row>
    <row r="37" spans="1:14" s="4" customFormat="1" ht="27" outlineLevel="1">
      <c r="A37" s="155" t="s">
        <v>892</v>
      </c>
      <c r="B37" s="155">
        <v>99059</v>
      </c>
      <c r="C37" s="155" t="s">
        <v>29</v>
      </c>
      <c r="D37" s="6" t="s">
        <v>44</v>
      </c>
      <c r="E37" s="5" t="s">
        <v>45</v>
      </c>
      <c r="F37" s="32">
        <v>131.9</v>
      </c>
      <c r="G37" s="194"/>
      <c r="H37" s="7">
        <f t="shared" si="5"/>
        <v>0</v>
      </c>
      <c r="I37" s="7">
        <f t="shared" si="3"/>
        <v>0</v>
      </c>
      <c r="J37" s="8" t="e">
        <f t="shared" si="4"/>
        <v>#DIV/0!</v>
      </c>
      <c r="L37" s="22"/>
    </row>
    <row r="38" spans="1:14" s="4" customFormat="1" ht="16.5" outlineLevel="1">
      <c r="A38" s="155" t="s">
        <v>893</v>
      </c>
      <c r="B38" s="155" t="s">
        <v>383</v>
      </c>
      <c r="C38" s="155" t="s">
        <v>324</v>
      </c>
      <c r="D38" s="6" t="s">
        <v>384</v>
      </c>
      <c r="E38" s="5" t="s">
        <v>322</v>
      </c>
      <c r="F38" s="32">
        <v>10</v>
      </c>
      <c r="G38" s="194"/>
      <c r="H38" s="7">
        <f t="shared" si="5"/>
        <v>0</v>
      </c>
      <c r="I38" s="7">
        <f t="shared" si="3"/>
        <v>0</v>
      </c>
      <c r="J38" s="8" t="e">
        <f t="shared" si="4"/>
        <v>#DIV/0!</v>
      </c>
      <c r="L38" s="22"/>
    </row>
    <row r="39" spans="1:14" s="4" customFormat="1" ht="16.5" outlineLevel="1">
      <c r="A39" s="155" t="s">
        <v>894</v>
      </c>
      <c r="B39" s="165" t="s">
        <v>342</v>
      </c>
      <c r="C39" s="165" t="s">
        <v>324</v>
      </c>
      <c r="D39" s="6" t="s">
        <v>343</v>
      </c>
      <c r="E39" s="5" t="s">
        <v>432</v>
      </c>
      <c r="F39" s="32">
        <v>60</v>
      </c>
      <c r="G39" s="194"/>
      <c r="H39" s="7">
        <f t="shared" ref="H39" si="8">ROUND((G39*(1+$B$10)),2)</f>
        <v>0</v>
      </c>
      <c r="I39" s="7">
        <f t="shared" ref="I39" si="9">ROUND((F39*H39),2)</f>
        <v>0</v>
      </c>
      <c r="J39" s="8" t="e">
        <f t="shared" si="4"/>
        <v>#DIV/0!</v>
      </c>
      <c r="L39" s="22"/>
    </row>
    <row r="40" spans="1:14" s="4" customFormat="1" ht="27" outlineLevel="1">
      <c r="A40" s="155" t="s">
        <v>895</v>
      </c>
      <c r="B40" s="155">
        <v>97064</v>
      </c>
      <c r="C40" s="155" t="s">
        <v>29</v>
      </c>
      <c r="D40" s="6" t="s">
        <v>46</v>
      </c>
      <c r="E40" s="5" t="s">
        <v>45</v>
      </c>
      <c r="F40" s="32">
        <v>10</v>
      </c>
      <c r="G40" s="194"/>
      <c r="H40" s="7">
        <f t="shared" si="5"/>
        <v>0</v>
      </c>
      <c r="I40" s="7">
        <f t="shared" si="3"/>
        <v>0</v>
      </c>
      <c r="J40" s="8" t="e">
        <f t="shared" si="4"/>
        <v>#DIV/0!</v>
      </c>
      <c r="L40" s="22"/>
    </row>
    <row r="41" spans="1:14" s="4" customFormat="1" ht="16.5">
      <c r="A41" s="9" t="s">
        <v>885</v>
      </c>
      <c r="B41" s="203"/>
      <c r="C41" s="204"/>
      <c r="D41" s="10" t="s">
        <v>47</v>
      </c>
      <c r="E41" s="203"/>
      <c r="F41" s="205"/>
      <c r="G41" s="205"/>
      <c r="H41" s="204"/>
      <c r="I41" s="11">
        <f>SUM(I42:I45)</f>
        <v>0</v>
      </c>
      <c r="J41" s="12" t="e">
        <f>SUM(J42:J45)</f>
        <v>#DIV/0!</v>
      </c>
      <c r="L41" s="22"/>
    </row>
    <row r="42" spans="1:14" s="4" customFormat="1" ht="27" outlineLevel="1">
      <c r="A42" s="155" t="s">
        <v>896</v>
      </c>
      <c r="B42" s="155">
        <v>97625</v>
      </c>
      <c r="C42" s="155" t="s">
        <v>29</v>
      </c>
      <c r="D42" s="6" t="s">
        <v>48</v>
      </c>
      <c r="E42" s="5" t="s">
        <v>323</v>
      </c>
      <c r="F42" s="32">
        <v>33.880000000000003</v>
      </c>
      <c r="G42" s="194"/>
      <c r="H42" s="7">
        <f>ROUND((G42*(1+$B$10)),2)</f>
        <v>0</v>
      </c>
      <c r="I42" s="7">
        <f t="shared" ref="I42:I45" si="10">ROUND((F42*H42),2)</f>
        <v>0</v>
      </c>
      <c r="J42" s="8" t="e">
        <f>(I42/$I$391)</f>
        <v>#DIV/0!</v>
      </c>
      <c r="L42" s="22"/>
    </row>
    <row r="43" spans="1:14" s="4" customFormat="1" ht="40.5" outlineLevel="1">
      <c r="A43" s="155" t="s">
        <v>897</v>
      </c>
      <c r="B43" s="155" t="s">
        <v>347</v>
      </c>
      <c r="C43" s="155" t="s">
        <v>324</v>
      </c>
      <c r="D43" s="6" t="s">
        <v>348</v>
      </c>
      <c r="E43" s="5" t="s">
        <v>322</v>
      </c>
      <c r="F43" s="32">
        <v>330.47</v>
      </c>
      <c r="G43" s="194"/>
      <c r="H43" s="7">
        <f t="shared" ref="H43:H45" si="11">ROUND((G43*(1+$B$10)),2)</f>
        <v>0</v>
      </c>
      <c r="I43" s="7">
        <f t="shared" si="10"/>
        <v>0</v>
      </c>
      <c r="J43" s="8" t="e">
        <f>(I43/$I$391)</f>
        <v>#DIV/0!</v>
      </c>
      <c r="L43" s="22"/>
    </row>
    <row r="44" spans="1:14" s="4" customFormat="1" ht="40.5" outlineLevel="1">
      <c r="A44" s="155" t="s">
        <v>898</v>
      </c>
      <c r="B44" s="155">
        <v>100982</v>
      </c>
      <c r="C44" s="155" t="s">
        <v>29</v>
      </c>
      <c r="D44" s="6" t="s">
        <v>49</v>
      </c>
      <c r="E44" s="5" t="s">
        <v>323</v>
      </c>
      <c r="F44" s="32">
        <v>400.8</v>
      </c>
      <c r="G44" s="194"/>
      <c r="H44" s="7">
        <f t="shared" si="11"/>
        <v>0</v>
      </c>
      <c r="I44" s="7">
        <f t="shared" si="10"/>
        <v>0</v>
      </c>
      <c r="J44" s="8" t="e">
        <f>(I44/$I$391)</f>
        <v>#DIV/0!</v>
      </c>
      <c r="L44" s="22"/>
    </row>
    <row r="45" spans="1:14" s="4" customFormat="1" ht="27" outlineLevel="1">
      <c r="A45" s="155" t="s">
        <v>899</v>
      </c>
      <c r="B45" s="155">
        <v>95875</v>
      </c>
      <c r="C45" s="155" t="s">
        <v>29</v>
      </c>
      <c r="D45" s="34" t="s">
        <v>50</v>
      </c>
      <c r="E45" s="33" t="s">
        <v>356</v>
      </c>
      <c r="F45" s="32">
        <v>2004</v>
      </c>
      <c r="G45" s="194"/>
      <c r="H45" s="7">
        <f t="shared" si="11"/>
        <v>0</v>
      </c>
      <c r="I45" s="35">
        <f t="shared" si="10"/>
        <v>0</v>
      </c>
      <c r="J45" s="36" t="e">
        <f>(I45/$I$391)</f>
        <v>#DIV/0!</v>
      </c>
      <c r="L45" s="228"/>
      <c r="M45" s="228"/>
      <c r="N45" s="228"/>
    </row>
    <row r="46" spans="1:14" s="4" customFormat="1" ht="16.5">
      <c r="A46" s="200"/>
      <c r="B46" s="201"/>
      <c r="C46" s="201"/>
      <c r="D46" s="201"/>
      <c r="E46" s="201"/>
      <c r="F46" s="201"/>
      <c r="G46" s="201"/>
      <c r="H46" s="201"/>
      <c r="I46" s="201"/>
      <c r="J46" s="202"/>
      <c r="L46" s="22"/>
    </row>
    <row r="47" spans="1:14" s="4" customFormat="1" ht="16.5">
      <c r="A47" s="46">
        <v>3</v>
      </c>
      <c r="B47" s="206"/>
      <c r="C47" s="207"/>
      <c r="D47" s="47" t="s">
        <v>6</v>
      </c>
      <c r="E47" s="206"/>
      <c r="F47" s="208"/>
      <c r="G47" s="208"/>
      <c r="H47" s="207"/>
      <c r="I47" s="48">
        <f>SUM(I48:I49)</f>
        <v>0</v>
      </c>
      <c r="J47" s="49" t="e">
        <f>SUM(J48:J49)</f>
        <v>#DIV/0!</v>
      </c>
      <c r="L47" s="22"/>
    </row>
    <row r="48" spans="1:14" s="4" customFormat="1" ht="27" outlineLevel="1">
      <c r="A48" s="155" t="s">
        <v>610</v>
      </c>
      <c r="B48" s="155">
        <v>101114</v>
      </c>
      <c r="C48" s="155" t="s">
        <v>29</v>
      </c>
      <c r="D48" s="6" t="s">
        <v>51</v>
      </c>
      <c r="E48" s="5" t="s">
        <v>323</v>
      </c>
      <c r="F48" s="32">
        <v>840.52</v>
      </c>
      <c r="G48" s="194"/>
      <c r="H48" s="7">
        <f>ROUND((G48*(1+$B$10)),2)</f>
        <v>0</v>
      </c>
      <c r="I48" s="7">
        <f t="shared" ref="I48:I49" si="12">ROUND((F48*H48),2)</f>
        <v>0</v>
      </c>
      <c r="J48" s="8" t="e">
        <f>(I48/$I$391)</f>
        <v>#DIV/0!</v>
      </c>
      <c r="L48" s="22"/>
    </row>
    <row r="49" spans="1:12" s="4" customFormat="1" ht="40.5" outlineLevel="1">
      <c r="A49" s="155" t="s">
        <v>611</v>
      </c>
      <c r="B49" s="155">
        <v>96385</v>
      </c>
      <c r="C49" s="155" t="s">
        <v>29</v>
      </c>
      <c r="D49" s="6" t="s">
        <v>52</v>
      </c>
      <c r="E49" s="5" t="s">
        <v>323</v>
      </c>
      <c r="F49" s="32">
        <v>896.3</v>
      </c>
      <c r="G49" s="194"/>
      <c r="H49" s="7">
        <f t="shared" ref="H49" si="13">ROUND((G49*(1+$B$10)),2)</f>
        <v>0</v>
      </c>
      <c r="I49" s="7">
        <f t="shared" si="12"/>
        <v>0</v>
      </c>
      <c r="J49" s="8" t="e">
        <f>(I49/$I$391)</f>
        <v>#DIV/0!</v>
      </c>
      <c r="L49" s="22"/>
    </row>
    <row r="50" spans="1:12" s="4" customFormat="1" ht="16.5">
      <c r="A50" s="200"/>
      <c r="B50" s="201"/>
      <c r="C50" s="201"/>
      <c r="D50" s="201"/>
      <c r="E50" s="201"/>
      <c r="F50" s="201"/>
      <c r="G50" s="201"/>
      <c r="H50" s="201"/>
      <c r="I50" s="201"/>
      <c r="J50" s="202"/>
      <c r="L50" s="22"/>
    </row>
    <row r="51" spans="1:12" s="4" customFormat="1" ht="16.5">
      <c r="A51" s="46">
        <v>4</v>
      </c>
      <c r="B51" s="206"/>
      <c r="C51" s="207"/>
      <c r="D51" s="47" t="s">
        <v>7</v>
      </c>
      <c r="E51" s="206"/>
      <c r="F51" s="208"/>
      <c r="G51" s="208"/>
      <c r="H51" s="207"/>
      <c r="I51" s="48">
        <f>SUM(I52:I55)</f>
        <v>0</v>
      </c>
      <c r="J51" s="49" t="e">
        <f>SUM(J52:J55)</f>
        <v>#DIV/0!</v>
      </c>
      <c r="L51" s="22"/>
    </row>
    <row r="52" spans="1:12" s="4" customFormat="1" ht="27" outlineLevel="1">
      <c r="A52" s="155" t="s">
        <v>612</v>
      </c>
      <c r="B52" s="155">
        <v>93358</v>
      </c>
      <c r="C52" s="155" t="s">
        <v>29</v>
      </c>
      <c r="D52" s="6" t="s">
        <v>53</v>
      </c>
      <c r="E52" s="5" t="s">
        <v>323</v>
      </c>
      <c r="F52" s="32">
        <v>27.1</v>
      </c>
      <c r="G52" s="194"/>
      <c r="H52" s="7">
        <f>ROUND((G52*(1+$B$10)),2)</f>
        <v>0</v>
      </c>
      <c r="I52" s="7">
        <f t="shared" ref="I52:I55" si="14">ROUND((F52*H52),2)</f>
        <v>0</v>
      </c>
      <c r="J52" s="8" t="e">
        <f>(I52/$I$391)</f>
        <v>#DIV/0!</v>
      </c>
      <c r="L52" s="22"/>
    </row>
    <row r="53" spans="1:12" s="4" customFormat="1" ht="27" outlineLevel="1">
      <c r="A53" s="155" t="s">
        <v>392</v>
      </c>
      <c r="B53" s="155">
        <v>101616</v>
      </c>
      <c r="C53" s="155" t="s">
        <v>29</v>
      </c>
      <c r="D53" s="6" t="s">
        <v>318</v>
      </c>
      <c r="E53" s="5" t="s">
        <v>322</v>
      </c>
      <c r="F53" s="32">
        <v>26.38</v>
      </c>
      <c r="G53" s="194"/>
      <c r="H53" s="7">
        <f t="shared" ref="H53:H55" si="15">ROUND((G53*(1+$B$10)),2)</f>
        <v>0</v>
      </c>
      <c r="I53" s="7">
        <f t="shared" si="14"/>
        <v>0</v>
      </c>
      <c r="J53" s="8" t="e">
        <f>(I53/$I$391)</f>
        <v>#DIV/0!</v>
      </c>
      <c r="L53" s="22"/>
    </row>
    <row r="54" spans="1:12" s="4" customFormat="1" ht="27" outlineLevel="1">
      <c r="A54" s="155" t="s">
        <v>613</v>
      </c>
      <c r="B54" s="155">
        <v>101175</v>
      </c>
      <c r="C54" s="155" t="s">
        <v>29</v>
      </c>
      <c r="D54" s="6" t="s">
        <v>341</v>
      </c>
      <c r="E54" s="5" t="s">
        <v>45</v>
      </c>
      <c r="F54" s="32">
        <v>100</v>
      </c>
      <c r="G54" s="194"/>
      <c r="H54" s="7">
        <f t="shared" si="15"/>
        <v>0</v>
      </c>
      <c r="I54" s="7">
        <f t="shared" si="14"/>
        <v>0</v>
      </c>
      <c r="J54" s="8" t="e">
        <f>(I54/$I$391)</f>
        <v>#DIV/0!</v>
      </c>
      <c r="L54" s="22"/>
    </row>
    <row r="55" spans="1:12" s="4" customFormat="1" ht="27" outlineLevel="1">
      <c r="A55" s="155" t="s">
        <v>614</v>
      </c>
      <c r="B55" s="155">
        <v>95601</v>
      </c>
      <c r="C55" s="155" t="s">
        <v>29</v>
      </c>
      <c r="D55" s="6" t="s">
        <v>54</v>
      </c>
      <c r="E55" s="5" t="s">
        <v>39</v>
      </c>
      <c r="F55" s="32">
        <v>20</v>
      </c>
      <c r="G55" s="194"/>
      <c r="H55" s="7">
        <f t="shared" si="15"/>
        <v>0</v>
      </c>
      <c r="I55" s="7">
        <f t="shared" si="14"/>
        <v>0</v>
      </c>
      <c r="J55" s="8" t="e">
        <f>(I55/$I$391)</f>
        <v>#DIV/0!</v>
      </c>
      <c r="L55" s="22"/>
    </row>
    <row r="56" spans="1:12" s="4" customFormat="1" ht="16.5">
      <c r="A56" s="200"/>
      <c r="B56" s="201"/>
      <c r="C56" s="201"/>
      <c r="D56" s="201"/>
      <c r="E56" s="201"/>
      <c r="F56" s="201"/>
      <c r="G56" s="201"/>
      <c r="H56" s="201"/>
      <c r="I56" s="201"/>
      <c r="J56" s="202"/>
      <c r="L56" s="22"/>
    </row>
    <row r="57" spans="1:12" s="4" customFormat="1" ht="16.5">
      <c r="A57" s="46">
        <v>5</v>
      </c>
      <c r="B57" s="206"/>
      <c r="C57" s="207"/>
      <c r="D57" s="47" t="s">
        <v>8</v>
      </c>
      <c r="E57" s="206"/>
      <c r="F57" s="208"/>
      <c r="G57" s="208"/>
      <c r="H57" s="207"/>
      <c r="I57" s="48">
        <f>SUM(I58:I67)</f>
        <v>0</v>
      </c>
      <c r="J57" s="49" t="e">
        <f>SUM(J58:J67)</f>
        <v>#DIV/0!</v>
      </c>
      <c r="L57" s="22"/>
    </row>
    <row r="58" spans="1:12" s="4" customFormat="1" ht="27" outlineLevel="1">
      <c r="A58" s="155" t="s">
        <v>615</v>
      </c>
      <c r="B58" s="155">
        <v>96544</v>
      </c>
      <c r="C58" s="155" t="s">
        <v>29</v>
      </c>
      <c r="D58" s="6" t="s">
        <v>55</v>
      </c>
      <c r="E58" s="5" t="s">
        <v>56</v>
      </c>
      <c r="F58" s="32">
        <v>422.08</v>
      </c>
      <c r="G58" s="194"/>
      <c r="H58" s="7">
        <f>ROUND((G58*(1+$B$10)),2)</f>
        <v>0</v>
      </c>
      <c r="I58" s="7">
        <f t="shared" ref="I58:I67" si="16">ROUND((F58*H58),2)</f>
        <v>0</v>
      </c>
      <c r="J58" s="8" t="e">
        <f t="shared" ref="J58:J67" si="17">(I58/$I$391)</f>
        <v>#DIV/0!</v>
      </c>
      <c r="L58" s="22"/>
    </row>
    <row r="59" spans="1:12" s="4" customFormat="1" ht="27" outlineLevel="1">
      <c r="A59" s="155" t="s">
        <v>616</v>
      </c>
      <c r="B59" s="155">
        <v>96543</v>
      </c>
      <c r="C59" s="155" t="s">
        <v>29</v>
      </c>
      <c r="D59" s="6" t="s">
        <v>57</v>
      </c>
      <c r="E59" s="5" t="s">
        <v>56</v>
      </c>
      <c r="F59" s="32">
        <v>422.08</v>
      </c>
      <c r="G59" s="194"/>
      <c r="H59" s="7">
        <f t="shared" ref="H59:H67" si="18">ROUND((G59*(1+$B$10)),2)</f>
        <v>0</v>
      </c>
      <c r="I59" s="7">
        <f t="shared" si="16"/>
        <v>0</v>
      </c>
      <c r="J59" s="8" t="e">
        <f t="shared" si="17"/>
        <v>#DIV/0!</v>
      </c>
      <c r="L59" s="22"/>
    </row>
    <row r="60" spans="1:12" s="4" customFormat="1" ht="27" outlineLevel="1">
      <c r="A60" s="155" t="s">
        <v>617</v>
      </c>
      <c r="B60" s="155">
        <v>98557</v>
      </c>
      <c r="C60" s="155" t="s">
        <v>29</v>
      </c>
      <c r="D60" s="6" t="s">
        <v>58</v>
      </c>
      <c r="E60" s="5" t="s">
        <v>322</v>
      </c>
      <c r="F60" s="32">
        <v>52.76</v>
      </c>
      <c r="G60" s="194"/>
      <c r="H60" s="7">
        <f t="shared" si="18"/>
        <v>0</v>
      </c>
      <c r="I60" s="7">
        <f t="shared" si="16"/>
        <v>0</v>
      </c>
      <c r="J60" s="8" t="e">
        <f t="shared" si="17"/>
        <v>#DIV/0!</v>
      </c>
      <c r="L60" s="22"/>
    </row>
    <row r="61" spans="1:12" s="4" customFormat="1" ht="40.5" outlineLevel="1">
      <c r="A61" s="155" t="s">
        <v>618</v>
      </c>
      <c r="B61" s="155">
        <v>103675</v>
      </c>
      <c r="C61" s="155" t="s">
        <v>29</v>
      </c>
      <c r="D61" s="6" t="s">
        <v>59</v>
      </c>
      <c r="E61" s="5" t="s">
        <v>323</v>
      </c>
      <c r="F61" s="32">
        <v>288.25</v>
      </c>
      <c r="G61" s="194"/>
      <c r="H61" s="7">
        <f t="shared" si="18"/>
        <v>0</v>
      </c>
      <c r="I61" s="7">
        <f t="shared" si="16"/>
        <v>0</v>
      </c>
      <c r="J61" s="8" t="e">
        <f t="shared" si="17"/>
        <v>#DIV/0!</v>
      </c>
      <c r="L61" s="22"/>
    </row>
    <row r="62" spans="1:12" s="4" customFormat="1" ht="27" outlineLevel="1">
      <c r="A62" s="155" t="s">
        <v>619</v>
      </c>
      <c r="B62" s="155">
        <v>97092</v>
      </c>
      <c r="C62" s="155" t="s">
        <v>29</v>
      </c>
      <c r="D62" s="6" t="s">
        <v>60</v>
      </c>
      <c r="E62" s="5" t="s">
        <v>56</v>
      </c>
      <c r="F62" s="32">
        <v>5283.39</v>
      </c>
      <c r="G62" s="194"/>
      <c r="H62" s="7">
        <f t="shared" si="18"/>
        <v>0</v>
      </c>
      <c r="I62" s="7">
        <f t="shared" si="16"/>
        <v>0</v>
      </c>
      <c r="J62" s="8" t="e">
        <f t="shared" si="17"/>
        <v>#DIV/0!</v>
      </c>
      <c r="L62" s="22"/>
    </row>
    <row r="63" spans="1:12" s="4" customFormat="1" ht="27" outlineLevel="1">
      <c r="A63" s="155" t="s">
        <v>620</v>
      </c>
      <c r="B63" s="155">
        <v>97087</v>
      </c>
      <c r="C63" s="155" t="s">
        <v>29</v>
      </c>
      <c r="D63" s="6" t="s">
        <v>61</v>
      </c>
      <c r="E63" s="5" t="s">
        <v>322</v>
      </c>
      <c r="F63" s="32">
        <v>1053.28</v>
      </c>
      <c r="G63" s="194"/>
      <c r="H63" s="7">
        <f t="shared" si="18"/>
        <v>0</v>
      </c>
      <c r="I63" s="7">
        <f t="shared" si="16"/>
        <v>0</v>
      </c>
      <c r="J63" s="8" t="e">
        <f t="shared" si="17"/>
        <v>#DIV/0!</v>
      </c>
      <c r="L63" s="22"/>
    </row>
    <row r="64" spans="1:12" s="4" customFormat="1" ht="40.5" outlineLevel="1">
      <c r="A64" s="155" t="s">
        <v>621</v>
      </c>
      <c r="B64" s="155">
        <v>97086</v>
      </c>
      <c r="C64" s="155" t="s">
        <v>29</v>
      </c>
      <c r="D64" s="6" t="s">
        <v>62</v>
      </c>
      <c r="E64" s="5" t="s">
        <v>322</v>
      </c>
      <c r="F64" s="32">
        <v>118.92</v>
      </c>
      <c r="G64" s="194"/>
      <c r="H64" s="7">
        <f t="shared" si="18"/>
        <v>0</v>
      </c>
      <c r="I64" s="7">
        <f t="shared" si="16"/>
        <v>0</v>
      </c>
      <c r="J64" s="8" t="e">
        <f t="shared" si="17"/>
        <v>#DIV/0!</v>
      </c>
      <c r="L64" s="22"/>
    </row>
    <row r="65" spans="1:14" s="4" customFormat="1" ht="40.5" outlineLevel="1">
      <c r="A65" s="155" t="s">
        <v>622</v>
      </c>
      <c r="B65" s="155">
        <v>97083</v>
      </c>
      <c r="C65" s="155" t="s">
        <v>29</v>
      </c>
      <c r="D65" s="6" t="s">
        <v>63</v>
      </c>
      <c r="E65" s="5" t="s">
        <v>322</v>
      </c>
      <c r="F65" s="32">
        <v>849.42</v>
      </c>
      <c r="G65" s="194"/>
      <c r="H65" s="7">
        <f t="shared" si="18"/>
        <v>0</v>
      </c>
      <c r="I65" s="7">
        <f t="shared" si="16"/>
        <v>0</v>
      </c>
      <c r="J65" s="8" t="e">
        <f t="shared" si="17"/>
        <v>#DIV/0!</v>
      </c>
      <c r="L65" s="22"/>
    </row>
    <row r="66" spans="1:14" s="183" customFormat="1" ht="27" outlineLevel="1">
      <c r="A66" s="155" t="s">
        <v>623</v>
      </c>
      <c r="B66" s="155">
        <v>95241</v>
      </c>
      <c r="C66" s="155" t="s">
        <v>29</v>
      </c>
      <c r="D66" s="159" t="s">
        <v>64</v>
      </c>
      <c r="E66" s="158" t="s">
        <v>322</v>
      </c>
      <c r="F66" s="32">
        <v>42.47</v>
      </c>
      <c r="G66" s="194"/>
      <c r="H66" s="7">
        <f t="shared" ref="H66" si="19">ROUND((G66*(1+$B$10)),2)</f>
        <v>0</v>
      </c>
      <c r="I66" s="7">
        <f t="shared" ref="I66" si="20">ROUND((F66*H66),2)</f>
        <v>0</v>
      </c>
      <c r="J66" s="8" t="e">
        <f t="shared" si="17"/>
        <v>#DIV/0!</v>
      </c>
      <c r="L66" s="22"/>
    </row>
    <row r="67" spans="1:14" s="4" customFormat="1" ht="27" outlineLevel="1">
      <c r="A67" s="155" t="s">
        <v>624</v>
      </c>
      <c r="B67" s="155">
        <v>101174</v>
      </c>
      <c r="C67" s="155" t="s">
        <v>29</v>
      </c>
      <c r="D67" s="6" t="s">
        <v>478</v>
      </c>
      <c r="E67" s="5" t="s">
        <v>45</v>
      </c>
      <c r="F67" s="32">
        <v>20</v>
      </c>
      <c r="G67" s="194"/>
      <c r="H67" s="7">
        <f t="shared" si="18"/>
        <v>0</v>
      </c>
      <c r="I67" s="7">
        <f t="shared" si="16"/>
        <v>0</v>
      </c>
      <c r="J67" s="8" t="e">
        <f t="shared" si="17"/>
        <v>#DIV/0!</v>
      </c>
      <c r="L67" s="22"/>
    </row>
    <row r="68" spans="1:14" s="4" customFormat="1" ht="16.5">
      <c r="A68" s="200"/>
      <c r="B68" s="201"/>
      <c r="C68" s="201"/>
      <c r="D68" s="201"/>
      <c r="E68" s="201"/>
      <c r="F68" s="201"/>
      <c r="G68" s="201"/>
      <c r="H68" s="201"/>
      <c r="I68" s="201"/>
      <c r="J68" s="202"/>
      <c r="L68" s="22"/>
    </row>
    <row r="69" spans="1:14" s="4" customFormat="1" ht="16.5">
      <c r="A69" s="46">
        <v>6</v>
      </c>
      <c r="B69" s="206"/>
      <c r="C69" s="207"/>
      <c r="D69" s="47" t="s">
        <v>9</v>
      </c>
      <c r="E69" s="206"/>
      <c r="F69" s="208"/>
      <c r="G69" s="208"/>
      <c r="H69" s="207"/>
      <c r="I69" s="48">
        <f>SUM(I70:I71)</f>
        <v>0</v>
      </c>
      <c r="J69" s="49" t="e">
        <f>SUM(J70:J71)</f>
        <v>#DIV/0!</v>
      </c>
      <c r="L69" s="22"/>
    </row>
    <row r="70" spans="1:14" s="4" customFormat="1" ht="40.5" outlineLevel="1">
      <c r="A70" s="155" t="s">
        <v>625</v>
      </c>
      <c r="B70" s="155">
        <v>104466</v>
      </c>
      <c r="C70" s="155" t="s">
        <v>29</v>
      </c>
      <c r="D70" s="6" t="s">
        <v>65</v>
      </c>
      <c r="E70" s="5" t="s">
        <v>56</v>
      </c>
      <c r="F70" s="184">
        <v>17532.400000000001</v>
      </c>
      <c r="G70" s="194"/>
      <c r="H70" s="7">
        <f>ROUND((G70*(1+$B$10)),2)</f>
        <v>0</v>
      </c>
      <c r="I70" s="7">
        <f t="shared" ref="I70:I71" si="21">ROUND((F70*H70),2)</f>
        <v>0</v>
      </c>
      <c r="J70" s="8" t="e">
        <f>(I70/$I$391)</f>
        <v>#DIV/0!</v>
      </c>
      <c r="L70" s="22"/>
    </row>
    <row r="71" spans="1:14" s="4" customFormat="1" ht="40.5" outlineLevel="1">
      <c r="A71" s="155" t="s">
        <v>626</v>
      </c>
      <c r="B71" s="155">
        <v>104467</v>
      </c>
      <c r="C71" s="155" t="s">
        <v>29</v>
      </c>
      <c r="D71" s="6" t="s">
        <v>66</v>
      </c>
      <c r="E71" s="5" t="s">
        <v>56</v>
      </c>
      <c r="F71" s="184">
        <v>14951.52</v>
      </c>
      <c r="G71" s="194"/>
      <c r="H71" s="7">
        <f>ROUND((G71*(1+$B$10)),2)</f>
        <v>0</v>
      </c>
      <c r="I71" s="7">
        <f t="shared" si="21"/>
        <v>0</v>
      </c>
      <c r="J71" s="8" t="e">
        <f>(I71/$I$391)</f>
        <v>#DIV/0!</v>
      </c>
      <c r="L71" s="22"/>
    </row>
    <row r="72" spans="1:14" s="4" customFormat="1" ht="16.5">
      <c r="A72" s="200"/>
      <c r="B72" s="201"/>
      <c r="C72" s="201"/>
      <c r="D72" s="201"/>
      <c r="E72" s="201"/>
      <c r="F72" s="201"/>
      <c r="G72" s="201"/>
      <c r="H72" s="201"/>
      <c r="I72" s="201"/>
      <c r="J72" s="202"/>
      <c r="L72" s="22"/>
    </row>
    <row r="73" spans="1:14" s="4" customFormat="1" ht="16.5">
      <c r="A73" s="46">
        <v>7</v>
      </c>
      <c r="B73" s="206"/>
      <c r="C73" s="207"/>
      <c r="D73" s="47" t="s">
        <v>10</v>
      </c>
      <c r="E73" s="206"/>
      <c r="F73" s="208"/>
      <c r="G73" s="208"/>
      <c r="H73" s="207"/>
      <c r="I73" s="48">
        <f>SUM(I74:I80)</f>
        <v>0</v>
      </c>
      <c r="J73" s="49" t="e">
        <f>SUM(J74:J80)</f>
        <v>#DIV/0!</v>
      </c>
      <c r="L73" s="22"/>
    </row>
    <row r="74" spans="1:14" s="4" customFormat="1" ht="27" outlineLevel="1">
      <c r="A74" s="155" t="s">
        <v>627</v>
      </c>
      <c r="B74" s="155">
        <v>94216</v>
      </c>
      <c r="C74" s="155" t="s">
        <v>29</v>
      </c>
      <c r="D74" s="34" t="s">
        <v>389</v>
      </c>
      <c r="E74" s="33" t="s">
        <v>322</v>
      </c>
      <c r="F74" s="32">
        <v>739.37</v>
      </c>
      <c r="G74" s="194"/>
      <c r="H74" s="35">
        <f>ROUND((G74*(1+$B$10)),2)</f>
        <v>0</v>
      </c>
      <c r="I74" s="35">
        <f t="shared" ref="I74:I80" si="22">ROUND((F74*H74),2)</f>
        <v>0</v>
      </c>
      <c r="J74" s="36" t="e">
        <f t="shared" ref="J74:J80" si="23">(I74/$I$391)</f>
        <v>#DIV/0!</v>
      </c>
      <c r="L74" s="188"/>
      <c r="M74" s="181"/>
      <c r="N74" s="181"/>
    </row>
    <row r="75" spans="1:14" s="183" customFormat="1" ht="27" outlineLevel="1">
      <c r="A75" s="155" t="s">
        <v>872</v>
      </c>
      <c r="B75" s="155">
        <v>94213</v>
      </c>
      <c r="C75" s="155" t="s">
        <v>29</v>
      </c>
      <c r="D75" s="157" t="s">
        <v>586</v>
      </c>
      <c r="E75" s="155" t="s">
        <v>322</v>
      </c>
      <c r="F75" s="32">
        <v>27.12</v>
      </c>
      <c r="G75" s="194"/>
      <c r="H75" s="35">
        <f>ROUND((G75*(1+$B$10)),2)</f>
        <v>0</v>
      </c>
      <c r="I75" s="35">
        <f t="shared" ref="I75" si="24">ROUND((F75*H75),2)</f>
        <v>0</v>
      </c>
      <c r="J75" s="36" t="e">
        <f t="shared" si="23"/>
        <v>#DIV/0!</v>
      </c>
      <c r="L75" s="187"/>
      <c r="M75" s="182"/>
      <c r="N75" s="182"/>
    </row>
    <row r="76" spans="1:14" s="4" customFormat="1" ht="27" outlineLevel="1">
      <c r="A76" s="155" t="s">
        <v>873</v>
      </c>
      <c r="B76" s="155">
        <v>94229</v>
      </c>
      <c r="C76" s="155" t="s">
        <v>29</v>
      </c>
      <c r="D76" s="6" t="s">
        <v>67</v>
      </c>
      <c r="E76" s="5" t="s">
        <v>45</v>
      </c>
      <c r="F76" s="32">
        <v>96.2</v>
      </c>
      <c r="G76" s="194"/>
      <c r="H76" s="7">
        <f>ROUND((G76*(1+$B$10)),2)</f>
        <v>0</v>
      </c>
      <c r="I76" s="7">
        <f t="shared" si="22"/>
        <v>0</v>
      </c>
      <c r="J76" s="8" t="e">
        <f t="shared" si="23"/>
        <v>#DIV/0!</v>
      </c>
      <c r="L76" s="22"/>
    </row>
    <row r="77" spans="1:14" s="4" customFormat="1" ht="27" outlineLevel="1">
      <c r="A77" s="155" t="s">
        <v>874</v>
      </c>
      <c r="B77" s="155">
        <v>94231</v>
      </c>
      <c r="C77" s="155" t="s">
        <v>29</v>
      </c>
      <c r="D77" s="6" t="s">
        <v>68</v>
      </c>
      <c r="E77" s="5" t="s">
        <v>45</v>
      </c>
      <c r="F77" s="32">
        <v>33</v>
      </c>
      <c r="G77" s="194"/>
      <c r="H77" s="7">
        <f t="shared" ref="H77:H80" si="25">ROUND((G77*(1+$B$10)),2)</f>
        <v>0</v>
      </c>
      <c r="I77" s="7">
        <f t="shared" si="22"/>
        <v>0</v>
      </c>
      <c r="J77" s="8" t="e">
        <f t="shared" si="23"/>
        <v>#DIV/0!</v>
      </c>
      <c r="L77" s="22"/>
    </row>
    <row r="78" spans="1:14" s="4" customFormat="1" ht="16.5" outlineLevel="1">
      <c r="A78" s="155" t="s">
        <v>875</v>
      </c>
      <c r="B78" s="155">
        <v>101979</v>
      </c>
      <c r="C78" s="155" t="s">
        <v>29</v>
      </c>
      <c r="D78" s="6" t="s">
        <v>69</v>
      </c>
      <c r="E78" s="5" t="s">
        <v>45</v>
      </c>
      <c r="F78" s="32">
        <v>66.3</v>
      </c>
      <c r="G78" s="194"/>
      <c r="H78" s="7">
        <f t="shared" si="25"/>
        <v>0</v>
      </c>
      <c r="I78" s="7">
        <f t="shared" si="22"/>
        <v>0</v>
      </c>
      <c r="J78" s="8" t="e">
        <f t="shared" si="23"/>
        <v>#DIV/0!</v>
      </c>
      <c r="L78" s="22"/>
    </row>
    <row r="79" spans="1:14" s="4" customFormat="1" ht="27" outlineLevel="1">
      <c r="A79" s="155" t="s">
        <v>876</v>
      </c>
      <c r="B79" s="155" t="s">
        <v>70</v>
      </c>
      <c r="C79" s="155" t="s">
        <v>36</v>
      </c>
      <c r="D79" s="6" t="s">
        <v>71</v>
      </c>
      <c r="E79" s="5" t="s">
        <v>45</v>
      </c>
      <c r="F79" s="32">
        <v>56.6</v>
      </c>
      <c r="G79" s="194"/>
      <c r="H79" s="7">
        <f t="shared" si="25"/>
        <v>0</v>
      </c>
      <c r="I79" s="7">
        <f t="shared" si="22"/>
        <v>0</v>
      </c>
      <c r="J79" s="8" t="e">
        <f t="shared" si="23"/>
        <v>#DIV/0!</v>
      </c>
      <c r="L79" s="22"/>
    </row>
    <row r="80" spans="1:14" s="4" customFormat="1" ht="40.5" outlineLevel="1">
      <c r="A80" s="155" t="s">
        <v>877</v>
      </c>
      <c r="B80" s="155">
        <v>94449</v>
      </c>
      <c r="C80" s="155" t="s">
        <v>29</v>
      </c>
      <c r="D80" s="6" t="s">
        <v>72</v>
      </c>
      <c r="E80" s="5" t="s">
        <v>322</v>
      </c>
      <c r="F80" s="32">
        <v>72.180000000000007</v>
      </c>
      <c r="G80" s="194"/>
      <c r="H80" s="7">
        <f t="shared" si="25"/>
        <v>0</v>
      </c>
      <c r="I80" s="7">
        <f t="shared" si="22"/>
        <v>0</v>
      </c>
      <c r="J80" s="8" t="e">
        <f t="shared" si="23"/>
        <v>#DIV/0!</v>
      </c>
      <c r="L80" s="22"/>
    </row>
    <row r="81" spans="1:12" s="4" customFormat="1" ht="16.5">
      <c r="A81" s="200"/>
      <c r="B81" s="201"/>
      <c r="C81" s="201"/>
      <c r="D81" s="201"/>
      <c r="E81" s="201"/>
      <c r="F81" s="201"/>
      <c r="G81" s="201"/>
      <c r="H81" s="201"/>
      <c r="I81" s="201"/>
      <c r="J81" s="202"/>
      <c r="L81" s="22"/>
    </row>
    <row r="82" spans="1:12" s="4" customFormat="1" ht="16.5">
      <c r="A82" s="46">
        <v>8</v>
      </c>
      <c r="B82" s="206"/>
      <c r="C82" s="207"/>
      <c r="D82" s="47" t="s">
        <v>11</v>
      </c>
      <c r="E82" s="206"/>
      <c r="F82" s="208"/>
      <c r="G82" s="208"/>
      <c r="H82" s="207"/>
      <c r="I82" s="48">
        <f>SUM(I83:I90)</f>
        <v>0</v>
      </c>
      <c r="J82" s="49" t="e">
        <f>SUM(J83:J90)</f>
        <v>#DIV/0!</v>
      </c>
      <c r="L82" s="22"/>
    </row>
    <row r="83" spans="1:12" s="4" customFormat="1" ht="16.5" outlineLevel="1">
      <c r="A83" s="155" t="s">
        <v>628</v>
      </c>
      <c r="B83" s="155" t="str">
        <f>Composições!B48</f>
        <v>CPU-004</v>
      </c>
      <c r="C83" s="155" t="str">
        <f>Composições!C48</f>
        <v>PMI</v>
      </c>
      <c r="D83" s="34" t="str">
        <f>Composições!D48</f>
        <v>PAINEL TERMOACÚSTICO PIR 50MM - RAL9003 0,43X0,43MM</v>
      </c>
      <c r="E83" s="33" t="s">
        <v>322</v>
      </c>
      <c r="F83" s="32">
        <v>667.36</v>
      </c>
      <c r="G83" s="195"/>
      <c r="H83" s="35">
        <f>ROUND((G83*(1+$B$10)),2)</f>
        <v>0</v>
      </c>
      <c r="I83" s="35">
        <f t="shared" ref="I83:I90" si="26">ROUND((F83*H83),2)</f>
        <v>0</v>
      </c>
      <c r="J83" s="36" t="e">
        <f t="shared" ref="J83:J90" si="27">(I83/$I$391)</f>
        <v>#DIV/0!</v>
      </c>
      <c r="L83" s="22"/>
    </row>
    <row r="84" spans="1:12" s="4" customFormat="1" ht="40.5" outlineLevel="1">
      <c r="A84" s="155" t="s">
        <v>587</v>
      </c>
      <c r="B84" s="155">
        <v>96371</v>
      </c>
      <c r="C84" s="155" t="s">
        <v>29</v>
      </c>
      <c r="D84" s="6" t="s">
        <v>73</v>
      </c>
      <c r="E84" s="5" t="s">
        <v>322</v>
      </c>
      <c r="F84" s="32">
        <v>667.36</v>
      </c>
      <c r="G84" s="194"/>
      <c r="H84" s="7">
        <f t="shared" ref="H84:H90" si="28">ROUND((G84*(1+$B$10)),2)</f>
        <v>0</v>
      </c>
      <c r="I84" s="7">
        <f t="shared" si="26"/>
        <v>0</v>
      </c>
      <c r="J84" s="8" t="e">
        <f t="shared" si="27"/>
        <v>#DIV/0!</v>
      </c>
      <c r="L84" s="22"/>
    </row>
    <row r="85" spans="1:12" s="4" customFormat="1" ht="40.5" outlineLevel="1">
      <c r="A85" s="155" t="s">
        <v>866</v>
      </c>
      <c r="B85" s="155">
        <v>96369</v>
      </c>
      <c r="C85" s="155" t="s">
        <v>29</v>
      </c>
      <c r="D85" s="6" t="s">
        <v>74</v>
      </c>
      <c r="E85" s="5" t="s">
        <v>322</v>
      </c>
      <c r="F85" s="32">
        <v>274.52</v>
      </c>
      <c r="G85" s="194"/>
      <c r="H85" s="7">
        <f t="shared" si="28"/>
        <v>0</v>
      </c>
      <c r="I85" s="7">
        <f t="shared" si="26"/>
        <v>0</v>
      </c>
      <c r="J85" s="8" t="e">
        <f t="shared" si="27"/>
        <v>#DIV/0!</v>
      </c>
      <c r="L85" s="22"/>
    </row>
    <row r="86" spans="1:12" s="4" customFormat="1" ht="16.5" outlineLevel="1">
      <c r="A86" s="155" t="s">
        <v>867</v>
      </c>
      <c r="B86" s="155" t="s">
        <v>75</v>
      </c>
      <c r="C86" s="155" t="s">
        <v>36</v>
      </c>
      <c r="D86" s="6" t="s">
        <v>76</v>
      </c>
      <c r="E86" s="5" t="s">
        <v>322</v>
      </c>
      <c r="F86" s="32">
        <v>274.52</v>
      </c>
      <c r="G86" s="194"/>
      <c r="H86" s="7">
        <f t="shared" si="28"/>
        <v>0</v>
      </c>
      <c r="I86" s="7">
        <f t="shared" si="26"/>
        <v>0</v>
      </c>
      <c r="J86" s="8" t="e">
        <f t="shared" si="27"/>
        <v>#DIV/0!</v>
      </c>
      <c r="L86" s="22"/>
    </row>
    <row r="87" spans="1:12" s="169" customFormat="1" ht="40.5" outlineLevel="1">
      <c r="A87" s="155" t="s">
        <v>868</v>
      </c>
      <c r="B87" s="155">
        <v>102253</v>
      </c>
      <c r="C87" s="155" t="s">
        <v>29</v>
      </c>
      <c r="D87" s="159" t="s">
        <v>77</v>
      </c>
      <c r="E87" s="158" t="s">
        <v>322</v>
      </c>
      <c r="F87" s="32">
        <v>8.5399999999999991</v>
      </c>
      <c r="G87" s="194"/>
      <c r="H87" s="7">
        <f t="shared" ref="H87:H88" si="29">ROUND((G87*(1+$B$10)),2)</f>
        <v>0</v>
      </c>
      <c r="I87" s="7">
        <f t="shared" ref="I87:I88" si="30">ROUND((F87*H87),2)</f>
        <v>0</v>
      </c>
      <c r="J87" s="8" t="e">
        <f t="shared" si="27"/>
        <v>#DIV/0!</v>
      </c>
      <c r="L87" s="22"/>
    </row>
    <row r="88" spans="1:12" s="22" customFormat="1" ht="27.75" customHeight="1" outlineLevel="1">
      <c r="A88" s="155" t="s">
        <v>869</v>
      </c>
      <c r="B88" s="155" t="str">
        <f>Composições!B56</f>
        <v>CPU-005</v>
      </c>
      <c r="C88" s="155" t="str">
        <f>Composições!C56</f>
        <v>PMI</v>
      </c>
      <c r="D88" s="157" t="str">
        <f>Composições!D56</f>
        <v>MURETA DO SOLÁRIO, H=1,50M, ESTRUTURA EM CONCRETO ARMADO E ALVENARIA EM BLOCOS DE CONCRETO 14x19x39CM</v>
      </c>
      <c r="E88" s="155" t="s">
        <v>375</v>
      </c>
      <c r="F88" s="32">
        <v>1</v>
      </c>
      <c r="G88" s="194"/>
      <c r="H88" s="7">
        <f t="shared" si="29"/>
        <v>0</v>
      </c>
      <c r="I88" s="7">
        <f t="shared" si="30"/>
        <v>0</v>
      </c>
      <c r="J88" s="8" t="e">
        <f t="shared" si="27"/>
        <v>#DIV/0!</v>
      </c>
    </row>
    <row r="89" spans="1:12" s="22" customFormat="1" ht="27" outlineLevel="1">
      <c r="A89" s="155" t="s">
        <v>870</v>
      </c>
      <c r="B89" s="155" t="s">
        <v>553</v>
      </c>
      <c r="C89" s="155" t="s">
        <v>36</v>
      </c>
      <c r="D89" s="157" t="s">
        <v>555</v>
      </c>
      <c r="E89" s="155" t="s">
        <v>45</v>
      </c>
      <c r="F89" s="32">
        <v>84.5</v>
      </c>
      <c r="G89" s="194"/>
      <c r="H89" s="7">
        <f t="shared" si="28"/>
        <v>0</v>
      </c>
      <c r="I89" s="7">
        <f t="shared" si="26"/>
        <v>0</v>
      </c>
      <c r="J89" s="8" t="e">
        <f t="shared" si="27"/>
        <v>#DIV/0!</v>
      </c>
    </row>
    <row r="90" spans="1:12" s="22" customFormat="1" ht="27" outlineLevel="1">
      <c r="A90" s="155" t="s">
        <v>871</v>
      </c>
      <c r="B90" s="155" t="s">
        <v>552</v>
      </c>
      <c r="C90" s="155" t="s">
        <v>36</v>
      </c>
      <c r="D90" s="157" t="s">
        <v>554</v>
      </c>
      <c r="E90" s="155" t="s">
        <v>45</v>
      </c>
      <c r="F90" s="32">
        <v>64.2</v>
      </c>
      <c r="G90" s="194"/>
      <c r="H90" s="7">
        <f t="shared" si="28"/>
        <v>0</v>
      </c>
      <c r="I90" s="7">
        <f t="shared" si="26"/>
        <v>0</v>
      </c>
      <c r="J90" s="8" t="e">
        <f t="shared" si="27"/>
        <v>#DIV/0!</v>
      </c>
    </row>
    <row r="91" spans="1:12" s="4" customFormat="1" ht="16.5">
      <c r="A91" s="200"/>
      <c r="B91" s="201"/>
      <c r="C91" s="201"/>
      <c r="D91" s="201"/>
      <c r="E91" s="201"/>
      <c r="F91" s="201"/>
      <c r="G91" s="201"/>
      <c r="H91" s="201"/>
      <c r="I91" s="201"/>
      <c r="J91" s="202"/>
      <c r="L91" s="22"/>
    </row>
    <row r="92" spans="1:12" s="4" customFormat="1" ht="16.5">
      <c r="A92" s="46">
        <v>9</v>
      </c>
      <c r="B92" s="206"/>
      <c r="C92" s="207"/>
      <c r="D92" s="47" t="s">
        <v>12</v>
      </c>
      <c r="E92" s="206"/>
      <c r="F92" s="208"/>
      <c r="G92" s="208"/>
      <c r="H92" s="207"/>
      <c r="I92" s="48">
        <f>SUM(I93:I100)</f>
        <v>0</v>
      </c>
      <c r="J92" s="49" t="e">
        <f>SUM(J93:J100)</f>
        <v>#DIV/0!</v>
      </c>
      <c r="L92" s="22"/>
    </row>
    <row r="93" spans="1:12" s="4" customFormat="1" ht="27" outlineLevel="1">
      <c r="A93" s="155" t="s">
        <v>629</v>
      </c>
      <c r="B93" s="155">
        <v>96116</v>
      </c>
      <c r="C93" s="155" t="s">
        <v>29</v>
      </c>
      <c r="D93" s="6" t="s">
        <v>78</v>
      </c>
      <c r="E93" s="5" t="s">
        <v>322</v>
      </c>
      <c r="F93" s="32">
        <v>478.62</v>
      </c>
      <c r="G93" s="194"/>
      <c r="H93" s="7">
        <f>ROUND((G93*(1+$B$10)),2)</f>
        <v>0</v>
      </c>
      <c r="I93" s="7">
        <f t="shared" ref="I93:I100" si="31">ROUND((F93*H93),2)</f>
        <v>0</v>
      </c>
      <c r="J93" s="8" t="e">
        <f t="shared" ref="J93:J100" si="32">(I93/$I$391)</f>
        <v>#DIV/0!</v>
      </c>
      <c r="L93" s="22"/>
    </row>
    <row r="94" spans="1:12" s="4" customFormat="1" ht="16.5" outlineLevel="1">
      <c r="A94" s="155" t="s">
        <v>862</v>
      </c>
      <c r="B94" s="155" t="s">
        <v>79</v>
      </c>
      <c r="C94" s="155" t="s">
        <v>36</v>
      </c>
      <c r="D94" s="6" t="s">
        <v>80</v>
      </c>
      <c r="E94" s="5" t="s">
        <v>322</v>
      </c>
      <c r="F94" s="32">
        <v>288.92</v>
      </c>
      <c r="G94" s="194"/>
      <c r="H94" s="7">
        <f t="shared" ref="H94:H100" si="33">ROUND((G94*(1+$B$10)),2)</f>
        <v>0</v>
      </c>
      <c r="I94" s="7">
        <f t="shared" si="31"/>
        <v>0</v>
      </c>
      <c r="J94" s="8" t="e">
        <f t="shared" si="32"/>
        <v>#DIV/0!</v>
      </c>
      <c r="L94" s="22"/>
    </row>
    <row r="95" spans="1:12" s="4" customFormat="1" ht="16.5" outlineLevel="1">
      <c r="A95" s="155" t="s">
        <v>863</v>
      </c>
      <c r="B95" s="155" t="s">
        <v>570</v>
      </c>
      <c r="C95" s="155" t="s">
        <v>324</v>
      </c>
      <c r="D95" s="6" t="s">
        <v>571</v>
      </c>
      <c r="E95" s="5" t="s">
        <v>322</v>
      </c>
      <c r="F95" s="32">
        <v>703.4</v>
      </c>
      <c r="G95" s="194"/>
      <c r="H95" s="7">
        <f t="shared" si="33"/>
        <v>0</v>
      </c>
      <c r="I95" s="7">
        <f t="shared" si="31"/>
        <v>0</v>
      </c>
      <c r="J95" s="8" t="e">
        <f t="shared" si="32"/>
        <v>#DIV/0!</v>
      </c>
      <c r="L95" s="22"/>
    </row>
    <row r="96" spans="1:12" s="22" customFormat="1" ht="16.5" outlineLevel="1">
      <c r="A96" s="155" t="s">
        <v>864</v>
      </c>
      <c r="B96" s="155" t="s">
        <v>556</v>
      </c>
      <c r="C96" s="155" t="s">
        <v>324</v>
      </c>
      <c r="D96" s="157" t="s">
        <v>557</v>
      </c>
      <c r="E96" s="155" t="s">
        <v>322</v>
      </c>
      <c r="F96" s="32">
        <v>1005.1</v>
      </c>
      <c r="G96" s="194"/>
      <c r="H96" s="7">
        <f t="shared" si="33"/>
        <v>0</v>
      </c>
      <c r="I96" s="7">
        <f t="shared" si="31"/>
        <v>0</v>
      </c>
      <c r="J96" s="8" t="e">
        <f t="shared" si="32"/>
        <v>#DIV/0!</v>
      </c>
    </row>
    <row r="97" spans="1:12" s="22" customFormat="1" ht="16.5" outlineLevel="1">
      <c r="A97" s="155" t="s">
        <v>865</v>
      </c>
      <c r="B97" s="155" t="s">
        <v>558</v>
      </c>
      <c r="C97" s="155" t="s">
        <v>324</v>
      </c>
      <c r="D97" s="157" t="s">
        <v>559</v>
      </c>
      <c r="E97" s="155" t="s">
        <v>322</v>
      </c>
      <c r="F97" s="32">
        <v>1005.1</v>
      </c>
      <c r="G97" s="194"/>
      <c r="H97" s="7">
        <f t="shared" si="33"/>
        <v>0</v>
      </c>
      <c r="I97" s="7">
        <f t="shared" si="31"/>
        <v>0</v>
      </c>
      <c r="J97" s="8" t="e">
        <f t="shared" si="32"/>
        <v>#DIV/0!</v>
      </c>
    </row>
    <row r="98" spans="1:12" s="4" customFormat="1" ht="27" outlineLevel="1">
      <c r="A98" s="155" t="s">
        <v>563</v>
      </c>
      <c r="B98" s="155">
        <v>98560</v>
      </c>
      <c r="C98" s="155" t="s">
        <v>29</v>
      </c>
      <c r="D98" s="6" t="s">
        <v>81</v>
      </c>
      <c r="E98" s="5" t="s">
        <v>322</v>
      </c>
      <c r="F98" s="32">
        <v>129.25</v>
      </c>
      <c r="G98" s="194"/>
      <c r="H98" s="7">
        <f t="shared" si="33"/>
        <v>0</v>
      </c>
      <c r="I98" s="7">
        <f t="shared" si="31"/>
        <v>0</v>
      </c>
      <c r="J98" s="8" t="e">
        <f t="shared" si="32"/>
        <v>#DIV/0!</v>
      </c>
      <c r="L98" s="22"/>
    </row>
    <row r="99" spans="1:12" s="4" customFormat="1" ht="54" outlineLevel="1">
      <c r="A99" s="155" t="s">
        <v>566</v>
      </c>
      <c r="B99" s="155" t="s">
        <v>377</v>
      </c>
      <c r="C99" s="155" t="s">
        <v>324</v>
      </c>
      <c r="D99" s="6" t="s">
        <v>378</v>
      </c>
      <c r="E99" s="5" t="s">
        <v>322</v>
      </c>
      <c r="F99" s="32">
        <v>570.71</v>
      </c>
      <c r="G99" s="194"/>
      <c r="H99" s="7">
        <f t="shared" si="33"/>
        <v>0</v>
      </c>
      <c r="I99" s="7">
        <f t="shared" si="31"/>
        <v>0</v>
      </c>
      <c r="J99" s="8" t="e">
        <f t="shared" si="32"/>
        <v>#DIV/0!</v>
      </c>
      <c r="L99" s="22"/>
    </row>
    <row r="100" spans="1:12" s="4" customFormat="1" ht="16.5" outlineLevel="1">
      <c r="A100" s="155" t="s">
        <v>567</v>
      </c>
      <c r="B100" s="155" t="s">
        <v>82</v>
      </c>
      <c r="C100" s="155" t="s">
        <v>36</v>
      </c>
      <c r="D100" s="6" t="s">
        <v>83</v>
      </c>
      <c r="E100" s="5" t="s">
        <v>45</v>
      </c>
      <c r="F100" s="32">
        <v>724.94</v>
      </c>
      <c r="G100" s="194"/>
      <c r="H100" s="7">
        <f t="shared" si="33"/>
        <v>0</v>
      </c>
      <c r="I100" s="7">
        <f t="shared" si="31"/>
        <v>0</v>
      </c>
      <c r="J100" s="8" t="e">
        <f t="shared" si="32"/>
        <v>#DIV/0!</v>
      </c>
      <c r="L100" s="22"/>
    </row>
    <row r="101" spans="1:12" s="4" customFormat="1" ht="16.5">
      <c r="A101" s="200"/>
      <c r="B101" s="201"/>
      <c r="C101" s="201"/>
      <c r="D101" s="201"/>
      <c r="E101" s="201"/>
      <c r="F101" s="201"/>
      <c r="G101" s="201"/>
      <c r="H101" s="201"/>
      <c r="I101" s="201"/>
      <c r="J101" s="202"/>
      <c r="L101" s="22"/>
    </row>
    <row r="102" spans="1:12" s="4" customFormat="1" ht="16.5">
      <c r="A102" s="46">
        <v>10</v>
      </c>
      <c r="B102" s="206"/>
      <c r="C102" s="207"/>
      <c r="D102" s="47" t="s">
        <v>13</v>
      </c>
      <c r="E102" s="206"/>
      <c r="F102" s="208"/>
      <c r="G102" s="208"/>
      <c r="H102" s="207"/>
      <c r="I102" s="48">
        <f>SUM(I103+I113+I119)</f>
        <v>0</v>
      </c>
      <c r="J102" s="49" t="e">
        <f>SUM(J103+J113+J119)</f>
        <v>#DIV/0!</v>
      </c>
      <c r="L102" s="22"/>
    </row>
    <row r="103" spans="1:12" s="4" customFormat="1" ht="16.5">
      <c r="A103" s="9" t="s">
        <v>630</v>
      </c>
      <c r="B103" s="203"/>
      <c r="C103" s="204"/>
      <c r="D103" s="10" t="s">
        <v>84</v>
      </c>
      <c r="E103" s="203"/>
      <c r="F103" s="205"/>
      <c r="G103" s="205"/>
      <c r="H103" s="204"/>
      <c r="I103" s="11">
        <f>SUM(I104:I112)</f>
        <v>0</v>
      </c>
      <c r="J103" s="12" t="e">
        <f>SUM(J104:J112)</f>
        <v>#DIV/0!</v>
      </c>
      <c r="L103" s="22"/>
    </row>
    <row r="104" spans="1:12" s="4" customFormat="1" ht="16.5" outlineLevel="1">
      <c r="A104" s="155" t="s">
        <v>631</v>
      </c>
      <c r="B104" s="155" t="s">
        <v>85</v>
      </c>
      <c r="C104" s="155" t="s">
        <v>36</v>
      </c>
      <c r="D104" s="6" t="s">
        <v>86</v>
      </c>
      <c r="E104" s="5" t="s">
        <v>322</v>
      </c>
      <c r="F104" s="32">
        <v>17.420000000000002</v>
      </c>
      <c r="G104" s="194"/>
      <c r="H104" s="7">
        <f>ROUND((G104*(1+$B$10)),2)</f>
        <v>0</v>
      </c>
      <c r="I104" s="7">
        <f t="shared" ref="I104:I112" si="34">ROUND((F104*H104),2)</f>
        <v>0</v>
      </c>
      <c r="J104" s="8" t="e">
        <f t="shared" ref="J104:J112" si="35">(I104/$I$391)</f>
        <v>#DIV/0!</v>
      </c>
      <c r="L104" s="22"/>
    </row>
    <row r="105" spans="1:12" s="4" customFormat="1" ht="16.5" outlineLevel="1">
      <c r="A105" s="155" t="s">
        <v>854</v>
      </c>
      <c r="B105" s="155" t="s">
        <v>87</v>
      </c>
      <c r="C105" s="155" t="s">
        <v>36</v>
      </c>
      <c r="D105" s="6" t="s">
        <v>437</v>
      </c>
      <c r="E105" s="5" t="s">
        <v>322</v>
      </c>
      <c r="F105" s="32">
        <v>33.54</v>
      </c>
      <c r="G105" s="194"/>
      <c r="H105" s="7">
        <f t="shared" ref="H105:H112" si="36">ROUND((G105*(1+$B$10)),2)</f>
        <v>0</v>
      </c>
      <c r="I105" s="7">
        <f t="shared" si="34"/>
        <v>0</v>
      </c>
      <c r="J105" s="8" t="e">
        <f t="shared" si="35"/>
        <v>#DIV/0!</v>
      </c>
      <c r="L105" s="22"/>
    </row>
    <row r="106" spans="1:12" s="4" customFormat="1" ht="16.5" outlineLevel="1">
      <c r="A106" s="155" t="s">
        <v>855</v>
      </c>
      <c r="B106" s="155" t="s">
        <v>379</v>
      </c>
      <c r="C106" s="155" t="s">
        <v>324</v>
      </c>
      <c r="D106" s="6" t="s">
        <v>380</v>
      </c>
      <c r="E106" s="5" t="s">
        <v>322</v>
      </c>
      <c r="F106" s="32">
        <v>36.119999999999997</v>
      </c>
      <c r="G106" s="194"/>
      <c r="H106" s="7">
        <f t="shared" si="36"/>
        <v>0</v>
      </c>
      <c r="I106" s="7">
        <f t="shared" si="34"/>
        <v>0</v>
      </c>
      <c r="J106" s="8" t="e">
        <f t="shared" si="35"/>
        <v>#DIV/0!</v>
      </c>
      <c r="L106" s="22"/>
    </row>
    <row r="107" spans="1:12" s="4" customFormat="1" ht="27" outlineLevel="1">
      <c r="A107" s="155" t="s">
        <v>856</v>
      </c>
      <c r="B107" s="155">
        <v>91338</v>
      </c>
      <c r="C107" s="155" t="s">
        <v>29</v>
      </c>
      <c r="D107" s="6" t="s">
        <v>88</v>
      </c>
      <c r="E107" s="5" t="s">
        <v>322</v>
      </c>
      <c r="F107" s="32">
        <v>6.72</v>
      </c>
      <c r="G107" s="194"/>
      <c r="H107" s="7">
        <f t="shared" si="36"/>
        <v>0</v>
      </c>
      <c r="I107" s="7">
        <f t="shared" si="34"/>
        <v>0</v>
      </c>
      <c r="J107" s="8" t="e">
        <f t="shared" si="35"/>
        <v>#DIV/0!</v>
      </c>
      <c r="L107" s="22"/>
    </row>
    <row r="108" spans="1:12" s="4" customFormat="1" ht="16.5" outlineLevel="1">
      <c r="A108" s="155" t="s">
        <v>857</v>
      </c>
      <c r="B108" s="155" t="s">
        <v>438</v>
      </c>
      <c r="C108" s="155" t="s">
        <v>324</v>
      </c>
      <c r="D108" s="6" t="s">
        <v>439</v>
      </c>
      <c r="E108" s="5" t="s">
        <v>322</v>
      </c>
      <c r="F108" s="32">
        <v>3.36</v>
      </c>
      <c r="G108" s="194"/>
      <c r="H108" s="7">
        <f t="shared" ref="H108" si="37">ROUND((G108*(1+$B$10)),2)</f>
        <v>0</v>
      </c>
      <c r="I108" s="7">
        <f t="shared" ref="I108" si="38">ROUND((F108*H108),2)</f>
        <v>0</v>
      </c>
      <c r="J108" s="8" t="e">
        <f t="shared" si="35"/>
        <v>#DIV/0!</v>
      </c>
      <c r="L108" s="22"/>
    </row>
    <row r="109" spans="1:12" s="4" customFormat="1" ht="27" outlineLevel="1">
      <c r="A109" s="155" t="s">
        <v>858</v>
      </c>
      <c r="B109" s="155">
        <v>102180</v>
      </c>
      <c r="C109" s="155" t="s">
        <v>29</v>
      </c>
      <c r="D109" s="154" t="s">
        <v>452</v>
      </c>
      <c r="E109" s="5" t="s">
        <v>322</v>
      </c>
      <c r="F109" s="32">
        <v>3.36</v>
      </c>
      <c r="G109" s="194"/>
      <c r="H109" s="7">
        <f t="shared" si="36"/>
        <v>0</v>
      </c>
      <c r="I109" s="7">
        <f t="shared" si="34"/>
        <v>0</v>
      </c>
      <c r="J109" s="8" t="e">
        <f t="shared" si="35"/>
        <v>#DIV/0!</v>
      </c>
      <c r="L109" s="22"/>
    </row>
    <row r="110" spans="1:12" s="4" customFormat="1" ht="40.5" outlineLevel="1">
      <c r="A110" s="155" t="s">
        <v>859</v>
      </c>
      <c r="B110" s="155">
        <v>91306</v>
      </c>
      <c r="C110" s="155" t="s">
        <v>29</v>
      </c>
      <c r="D110" s="6" t="s">
        <v>89</v>
      </c>
      <c r="E110" s="5" t="s">
        <v>39</v>
      </c>
      <c r="F110" s="32">
        <v>29</v>
      </c>
      <c r="G110" s="194"/>
      <c r="H110" s="7">
        <f t="shared" si="36"/>
        <v>0</v>
      </c>
      <c r="I110" s="7">
        <f t="shared" si="34"/>
        <v>0</v>
      </c>
      <c r="J110" s="8" t="e">
        <f t="shared" si="35"/>
        <v>#DIV/0!</v>
      </c>
      <c r="L110" s="22"/>
    </row>
    <row r="111" spans="1:12" s="4" customFormat="1" ht="16.5" outlineLevel="1">
      <c r="A111" s="155" t="s">
        <v>860</v>
      </c>
      <c r="B111" s="155">
        <v>100705</v>
      </c>
      <c r="C111" s="155" t="s">
        <v>29</v>
      </c>
      <c r="D111" s="6" t="s">
        <v>90</v>
      </c>
      <c r="E111" s="5" t="s">
        <v>39</v>
      </c>
      <c r="F111" s="32">
        <v>6</v>
      </c>
      <c r="G111" s="194"/>
      <c r="H111" s="7">
        <f t="shared" si="36"/>
        <v>0</v>
      </c>
      <c r="I111" s="7">
        <f t="shared" si="34"/>
        <v>0</v>
      </c>
      <c r="J111" s="8" t="e">
        <f t="shared" si="35"/>
        <v>#DIV/0!</v>
      </c>
      <c r="L111" s="22"/>
    </row>
    <row r="112" spans="1:12" s="4" customFormat="1" ht="16.5" outlineLevel="1">
      <c r="A112" s="155" t="s">
        <v>861</v>
      </c>
      <c r="B112" s="155" t="s">
        <v>91</v>
      </c>
      <c r="C112" s="155" t="s">
        <v>36</v>
      </c>
      <c r="D112" s="6" t="s">
        <v>92</v>
      </c>
      <c r="E112" s="5" t="s">
        <v>322</v>
      </c>
      <c r="F112" s="32">
        <v>53.6</v>
      </c>
      <c r="G112" s="194"/>
      <c r="H112" s="7">
        <f t="shared" si="36"/>
        <v>0</v>
      </c>
      <c r="I112" s="7">
        <f t="shared" si="34"/>
        <v>0</v>
      </c>
      <c r="J112" s="8" t="e">
        <f t="shared" si="35"/>
        <v>#DIV/0!</v>
      </c>
      <c r="L112" s="22"/>
    </row>
    <row r="113" spans="1:14" s="4" customFormat="1" ht="16.5">
      <c r="A113" s="9" t="s">
        <v>632</v>
      </c>
      <c r="B113" s="203"/>
      <c r="C113" s="204"/>
      <c r="D113" s="10" t="s">
        <v>93</v>
      </c>
      <c r="E113" s="203"/>
      <c r="F113" s="205"/>
      <c r="G113" s="205"/>
      <c r="H113" s="204"/>
      <c r="I113" s="11">
        <f>SUM(I114:I118)</f>
        <v>0</v>
      </c>
      <c r="J113" s="12" t="e">
        <f>SUM(J114:J118)</f>
        <v>#DIV/0!</v>
      </c>
      <c r="L113" s="22"/>
    </row>
    <row r="114" spans="1:14" s="4" customFormat="1" ht="40.5" outlineLevel="1">
      <c r="A114" s="155" t="s">
        <v>633</v>
      </c>
      <c r="B114" s="155">
        <v>94562</v>
      </c>
      <c r="C114" s="155" t="s">
        <v>29</v>
      </c>
      <c r="D114" s="6" t="s">
        <v>94</v>
      </c>
      <c r="E114" s="5" t="s">
        <v>322</v>
      </c>
      <c r="F114" s="32">
        <v>18.75</v>
      </c>
      <c r="G114" s="194"/>
      <c r="H114" s="7">
        <f>ROUND((G114*(1+$B$10)),2)</f>
        <v>0</v>
      </c>
      <c r="I114" s="7">
        <f t="shared" ref="I114:I118" si="39">ROUND((F114*H114),2)</f>
        <v>0</v>
      </c>
      <c r="J114" s="8" t="e">
        <f>(I114/$I$391)</f>
        <v>#DIV/0!</v>
      </c>
      <c r="L114" s="22"/>
    </row>
    <row r="115" spans="1:14" s="4" customFormat="1" ht="54" outlineLevel="1">
      <c r="A115" s="155" t="s">
        <v>850</v>
      </c>
      <c r="B115" s="155">
        <v>94570</v>
      </c>
      <c r="C115" s="155" t="s">
        <v>29</v>
      </c>
      <c r="D115" s="6" t="s">
        <v>95</v>
      </c>
      <c r="E115" s="5" t="s">
        <v>322</v>
      </c>
      <c r="F115" s="32">
        <v>13.5</v>
      </c>
      <c r="G115" s="194"/>
      <c r="H115" s="7">
        <f t="shared" ref="H115:H118" si="40">ROUND((G115*(1+$B$10)),2)</f>
        <v>0</v>
      </c>
      <c r="I115" s="7">
        <f t="shared" si="39"/>
        <v>0</v>
      </c>
      <c r="J115" s="8" t="e">
        <f>(I115/$I$391)</f>
        <v>#DIV/0!</v>
      </c>
      <c r="L115" s="22"/>
    </row>
    <row r="116" spans="1:14" s="4" customFormat="1" ht="27" outlineLevel="1">
      <c r="A116" s="155" t="s">
        <v>851</v>
      </c>
      <c r="B116" s="155">
        <v>102180</v>
      </c>
      <c r="C116" s="155" t="s">
        <v>29</v>
      </c>
      <c r="D116" s="6" t="s">
        <v>452</v>
      </c>
      <c r="E116" s="5" t="s">
        <v>322</v>
      </c>
      <c r="F116" s="32">
        <v>2.64</v>
      </c>
      <c r="G116" s="194"/>
      <c r="H116" s="7">
        <f t="shared" si="40"/>
        <v>0</v>
      </c>
      <c r="I116" s="7">
        <f t="shared" si="39"/>
        <v>0</v>
      </c>
      <c r="J116" s="8" t="e">
        <f>(I116/$I$391)</f>
        <v>#DIV/0!</v>
      </c>
      <c r="L116" s="22"/>
    </row>
    <row r="117" spans="1:14" s="164" customFormat="1" ht="16.5" outlineLevel="1">
      <c r="A117" s="155" t="s">
        <v>852</v>
      </c>
      <c r="B117" s="155" t="s">
        <v>96</v>
      </c>
      <c r="C117" s="155" t="s">
        <v>36</v>
      </c>
      <c r="D117" s="159" t="s">
        <v>97</v>
      </c>
      <c r="E117" s="158" t="s">
        <v>39</v>
      </c>
      <c r="F117" s="32">
        <v>1</v>
      </c>
      <c r="G117" s="194"/>
      <c r="H117" s="7">
        <f t="shared" ref="H117" si="41">ROUND((G117*(1+$B$10)),2)</f>
        <v>0</v>
      </c>
      <c r="I117" s="7">
        <f t="shared" ref="I117" si="42">ROUND((F117*H117),2)</f>
        <v>0</v>
      </c>
      <c r="J117" s="8" t="e">
        <f>(I117/$I$391)</f>
        <v>#DIV/0!</v>
      </c>
      <c r="L117" s="22"/>
    </row>
    <row r="118" spans="1:14" s="4" customFormat="1" ht="16.5" outlineLevel="1">
      <c r="A118" s="155" t="s">
        <v>853</v>
      </c>
      <c r="B118" s="155" t="s">
        <v>472</v>
      </c>
      <c r="C118" s="155" t="s">
        <v>36</v>
      </c>
      <c r="D118" s="6" t="s">
        <v>473</v>
      </c>
      <c r="E118" s="5" t="s">
        <v>322</v>
      </c>
      <c r="F118" s="32">
        <v>4.6500000000000004</v>
      </c>
      <c r="G118" s="194"/>
      <c r="H118" s="7">
        <f t="shared" si="40"/>
        <v>0</v>
      </c>
      <c r="I118" s="7">
        <f t="shared" si="39"/>
        <v>0</v>
      </c>
      <c r="J118" s="8" t="e">
        <f>(I118/$I$391)</f>
        <v>#DIV/0!</v>
      </c>
      <c r="L118" s="22"/>
    </row>
    <row r="119" spans="1:14" s="4" customFormat="1" ht="16.5">
      <c r="A119" s="9" t="s">
        <v>634</v>
      </c>
      <c r="B119" s="203"/>
      <c r="C119" s="204"/>
      <c r="D119" s="10" t="s">
        <v>98</v>
      </c>
      <c r="E119" s="203"/>
      <c r="F119" s="205"/>
      <c r="G119" s="205"/>
      <c r="H119" s="204"/>
      <c r="I119" s="11">
        <f>I120</f>
        <v>0</v>
      </c>
      <c r="J119" s="12" t="e">
        <f>J120</f>
        <v>#DIV/0!</v>
      </c>
      <c r="L119" s="22"/>
    </row>
    <row r="120" spans="1:14" s="4" customFormat="1" ht="16.5" outlineLevel="1">
      <c r="A120" s="155" t="s">
        <v>635</v>
      </c>
      <c r="B120" s="155" t="str">
        <f>Composições!B73</f>
        <v>CPU-006</v>
      </c>
      <c r="C120" s="155" t="str">
        <f>Composições!C73</f>
        <v>PMI</v>
      </c>
      <c r="D120" s="34" t="str">
        <f>Composições!D73</f>
        <v>FORNECIMENTO E MONTAGEM DE ESTRUTURA METÁLICA PARA BRISE SOLEIL</v>
      </c>
      <c r="E120" s="33" t="s">
        <v>322</v>
      </c>
      <c r="F120" s="32">
        <v>36.93</v>
      </c>
      <c r="G120" s="194"/>
      <c r="H120" s="35">
        <f>ROUND((G120*(1+$B$10)),2)</f>
        <v>0</v>
      </c>
      <c r="I120" s="35">
        <f>ROUND((F120*H120),2)</f>
        <v>0</v>
      </c>
      <c r="J120" s="36" t="e">
        <f>(I120/$I$391)</f>
        <v>#DIV/0!</v>
      </c>
      <c r="L120" s="229"/>
      <c r="M120" s="229"/>
      <c r="N120" s="229"/>
    </row>
    <row r="121" spans="1:14" s="4" customFormat="1" ht="16.5">
      <c r="A121" s="200"/>
      <c r="B121" s="201"/>
      <c r="C121" s="201"/>
      <c r="D121" s="201"/>
      <c r="E121" s="201"/>
      <c r="F121" s="201"/>
      <c r="G121" s="201"/>
      <c r="H121" s="201"/>
      <c r="I121" s="201"/>
      <c r="J121" s="202"/>
      <c r="L121" s="22"/>
    </row>
    <row r="122" spans="1:14" s="4" customFormat="1" ht="16.5">
      <c r="A122" s="46">
        <v>11</v>
      </c>
      <c r="B122" s="206"/>
      <c r="C122" s="207"/>
      <c r="D122" s="47" t="s">
        <v>14</v>
      </c>
      <c r="E122" s="206"/>
      <c r="F122" s="208"/>
      <c r="G122" s="208"/>
      <c r="H122" s="207"/>
      <c r="I122" s="48">
        <f>SUM(I123:I128)</f>
        <v>0</v>
      </c>
      <c r="J122" s="49" t="e">
        <f>SUM(J123:J128)</f>
        <v>#DIV/0!</v>
      </c>
      <c r="L122" s="22"/>
    </row>
    <row r="123" spans="1:14" s="4" customFormat="1" ht="27" outlineLevel="1">
      <c r="A123" s="155" t="s">
        <v>636</v>
      </c>
      <c r="B123" s="155">
        <v>88485</v>
      </c>
      <c r="C123" s="155" t="s">
        <v>29</v>
      </c>
      <c r="D123" s="6" t="s">
        <v>100</v>
      </c>
      <c r="E123" s="5" t="s">
        <v>322</v>
      </c>
      <c r="F123" s="32">
        <v>2368.15</v>
      </c>
      <c r="G123" s="194"/>
      <c r="H123" s="7">
        <f>ROUND((G123*(1+$B$10)),2)</f>
        <v>0</v>
      </c>
      <c r="I123" s="7">
        <f t="shared" ref="I123:I128" si="43">ROUND((F123*H123),2)</f>
        <v>0</v>
      </c>
      <c r="J123" s="8" t="e">
        <f t="shared" ref="J123:J128" si="44">(I123/$I$391)</f>
        <v>#DIV/0!</v>
      </c>
      <c r="L123" s="22"/>
    </row>
    <row r="124" spans="1:14" s="4" customFormat="1" ht="27" outlineLevel="1">
      <c r="A124" s="155" t="s">
        <v>845</v>
      </c>
      <c r="B124" s="155">
        <v>88497</v>
      </c>
      <c r="C124" s="155" t="s">
        <v>29</v>
      </c>
      <c r="D124" s="6" t="s">
        <v>573</v>
      </c>
      <c r="E124" s="5" t="s">
        <v>322</v>
      </c>
      <c r="F124" s="32">
        <v>1363.05</v>
      </c>
      <c r="G124" s="194"/>
      <c r="H124" s="7">
        <f t="shared" ref="H124:H128" si="45">ROUND((G124*(1+$B$10)),2)</f>
        <v>0</v>
      </c>
      <c r="I124" s="7">
        <f t="shared" si="43"/>
        <v>0</v>
      </c>
      <c r="J124" s="8" t="e">
        <f t="shared" si="44"/>
        <v>#DIV/0!</v>
      </c>
      <c r="L124" s="22"/>
    </row>
    <row r="125" spans="1:14" s="179" customFormat="1" ht="27" outlineLevel="1">
      <c r="A125" s="155" t="s">
        <v>846</v>
      </c>
      <c r="B125" s="155">
        <v>96130</v>
      </c>
      <c r="C125" s="155" t="s">
        <v>29</v>
      </c>
      <c r="D125" s="159" t="s">
        <v>574</v>
      </c>
      <c r="E125" s="158" t="s">
        <v>322</v>
      </c>
      <c r="F125" s="32">
        <v>1005.1</v>
      </c>
      <c r="G125" s="194"/>
      <c r="H125" s="7">
        <f t="shared" si="45"/>
        <v>0</v>
      </c>
      <c r="I125" s="7">
        <f t="shared" si="43"/>
        <v>0</v>
      </c>
      <c r="J125" s="8" t="e">
        <f t="shared" si="44"/>
        <v>#DIV/0!</v>
      </c>
      <c r="L125" s="22"/>
    </row>
    <row r="126" spans="1:14" s="142" customFormat="1" ht="27" outlineLevel="1">
      <c r="A126" s="155" t="s">
        <v>847</v>
      </c>
      <c r="B126" s="155">
        <v>88489</v>
      </c>
      <c r="C126" s="155" t="s">
        <v>29</v>
      </c>
      <c r="D126" s="6" t="s">
        <v>101</v>
      </c>
      <c r="E126" s="5" t="s">
        <v>322</v>
      </c>
      <c r="F126" s="32">
        <v>2368.15</v>
      </c>
      <c r="G126" s="194"/>
      <c r="H126" s="7">
        <f t="shared" ref="H126" si="46">ROUND((G126*(1+$B$10)),2)</f>
        <v>0</v>
      </c>
      <c r="I126" s="7">
        <f t="shared" ref="I126" si="47">ROUND((F126*H126),2)</f>
        <v>0</v>
      </c>
      <c r="J126" s="8" t="e">
        <f t="shared" si="44"/>
        <v>#DIV/0!</v>
      </c>
      <c r="L126" s="22"/>
    </row>
    <row r="127" spans="1:14" s="179" customFormat="1" ht="27" outlineLevel="1">
      <c r="A127" s="155" t="s">
        <v>848</v>
      </c>
      <c r="B127" s="155">
        <v>102218</v>
      </c>
      <c r="C127" s="155" t="s">
        <v>29</v>
      </c>
      <c r="D127" s="159" t="s">
        <v>572</v>
      </c>
      <c r="E127" s="158" t="s">
        <v>322</v>
      </c>
      <c r="F127" s="32">
        <v>141.02000000000001</v>
      </c>
      <c r="G127" s="194"/>
      <c r="H127" s="7">
        <f t="shared" ref="H127" si="48">ROUND((G127*(1+$B$10)),2)</f>
        <v>0</v>
      </c>
      <c r="I127" s="7">
        <f t="shared" ref="I127" si="49">ROUND((F127*H127),2)</f>
        <v>0</v>
      </c>
      <c r="J127" s="8" t="e">
        <f t="shared" si="44"/>
        <v>#DIV/0!</v>
      </c>
      <c r="L127" s="22"/>
    </row>
    <row r="128" spans="1:14" s="4" customFormat="1" ht="27" outlineLevel="1">
      <c r="A128" s="155" t="s">
        <v>849</v>
      </c>
      <c r="B128" s="155">
        <v>102492</v>
      </c>
      <c r="C128" s="155" t="s">
        <v>29</v>
      </c>
      <c r="D128" s="6" t="s">
        <v>436</v>
      </c>
      <c r="E128" s="5" t="s">
        <v>322</v>
      </c>
      <c r="F128" s="32">
        <v>207.01</v>
      </c>
      <c r="G128" s="194"/>
      <c r="H128" s="7">
        <f t="shared" si="45"/>
        <v>0</v>
      </c>
      <c r="I128" s="7">
        <f t="shared" si="43"/>
        <v>0</v>
      </c>
      <c r="J128" s="8" t="e">
        <f t="shared" si="44"/>
        <v>#DIV/0!</v>
      </c>
      <c r="L128" s="22"/>
    </row>
    <row r="129" spans="1:15" s="4" customFormat="1" ht="16.5">
      <c r="A129" s="200"/>
      <c r="B129" s="201"/>
      <c r="C129" s="201"/>
      <c r="D129" s="201"/>
      <c r="E129" s="201"/>
      <c r="F129" s="201"/>
      <c r="G129" s="201"/>
      <c r="H129" s="201"/>
      <c r="I129" s="201"/>
      <c r="J129" s="202"/>
      <c r="L129" s="22"/>
    </row>
    <row r="130" spans="1:15" s="4" customFormat="1" ht="16.5">
      <c r="A130" s="46">
        <v>12</v>
      </c>
      <c r="B130" s="206"/>
      <c r="C130" s="207"/>
      <c r="D130" s="47" t="s">
        <v>15</v>
      </c>
      <c r="E130" s="206"/>
      <c r="F130" s="208"/>
      <c r="G130" s="208"/>
      <c r="H130" s="207"/>
      <c r="I130" s="48">
        <f>SUM(I131+I139)</f>
        <v>0</v>
      </c>
      <c r="J130" s="49" t="e">
        <f>SUM(J131+J139)</f>
        <v>#DIV/0!</v>
      </c>
      <c r="L130" s="22"/>
    </row>
    <row r="131" spans="1:15" s="4" customFormat="1" ht="16.5">
      <c r="A131" s="9" t="s">
        <v>637</v>
      </c>
      <c r="B131" s="203"/>
      <c r="C131" s="204"/>
      <c r="D131" s="10" t="s">
        <v>102</v>
      </c>
      <c r="E131" s="203"/>
      <c r="F131" s="205"/>
      <c r="G131" s="205"/>
      <c r="H131" s="204"/>
      <c r="I131" s="11">
        <f>SUM(I132:I138)</f>
        <v>0</v>
      </c>
      <c r="J131" s="12" t="e">
        <f>SUM(J132:J138)</f>
        <v>#DIV/0!</v>
      </c>
      <c r="L131" s="22"/>
    </row>
    <row r="132" spans="1:15" s="4" customFormat="1" ht="54" outlineLevel="1">
      <c r="A132" s="155" t="s">
        <v>638</v>
      </c>
      <c r="B132" s="155">
        <v>87690</v>
      </c>
      <c r="C132" s="155" t="s">
        <v>29</v>
      </c>
      <c r="D132" s="6" t="s">
        <v>103</v>
      </c>
      <c r="E132" s="5" t="s">
        <v>322</v>
      </c>
      <c r="F132" s="32">
        <v>785.67</v>
      </c>
      <c r="G132" s="194"/>
      <c r="H132" s="7">
        <f>ROUND((G132*(1+$B$10)),2)</f>
        <v>0</v>
      </c>
      <c r="I132" s="7">
        <f t="shared" ref="I132:I142" si="50">ROUND((F132*H132),2)</f>
        <v>0</v>
      </c>
      <c r="J132" s="8" t="e">
        <f t="shared" ref="J132:J138" si="51">(I132/$I$391)</f>
        <v>#DIV/0!</v>
      </c>
      <c r="L132" s="22"/>
    </row>
    <row r="133" spans="1:15" s="4" customFormat="1" ht="54" outlineLevel="1">
      <c r="A133" s="155" t="s">
        <v>839</v>
      </c>
      <c r="B133" s="155">
        <v>104162</v>
      </c>
      <c r="C133" s="155" t="s">
        <v>29</v>
      </c>
      <c r="D133" s="34" t="s">
        <v>327</v>
      </c>
      <c r="E133" s="33" t="s">
        <v>322</v>
      </c>
      <c r="F133" s="32">
        <v>785.67</v>
      </c>
      <c r="G133" s="194"/>
      <c r="H133" s="7">
        <f t="shared" ref="H133:H138" si="52">ROUND((G133*(1+$B$10)),2)</f>
        <v>0</v>
      </c>
      <c r="I133" s="35">
        <f t="shared" si="50"/>
        <v>0</v>
      </c>
      <c r="J133" s="36" t="e">
        <f t="shared" si="51"/>
        <v>#DIV/0!</v>
      </c>
      <c r="L133" s="229"/>
      <c r="M133" s="229"/>
      <c r="N133" s="229"/>
      <c r="O133" s="229"/>
    </row>
    <row r="134" spans="1:15" s="4" customFormat="1" ht="16.5" outlineLevel="1">
      <c r="A134" s="155" t="s">
        <v>840</v>
      </c>
      <c r="B134" s="155">
        <v>98689</v>
      </c>
      <c r="C134" s="155" t="s">
        <v>29</v>
      </c>
      <c r="D134" s="6" t="s">
        <v>104</v>
      </c>
      <c r="E134" s="5" t="s">
        <v>45</v>
      </c>
      <c r="F134" s="32">
        <v>30.75</v>
      </c>
      <c r="G134" s="194"/>
      <c r="H134" s="7">
        <f t="shared" si="52"/>
        <v>0</v>
      </c>
      <c r="I134" s="7">
        <f t="shared" si="50"/>
        <v>0</v>
      </c>
      <c r="J134" s="8" t="e">
        <f t="shared" si="51"/>
        <v>#DIV/0!</v>
      </c>
      <c r="L134" s="22"/>
    </row>
    <row r="135" spans="1:15" s="4" customFormat="1" ht="16.5" outlineLevel="1">
      <c r="A135" s="155" t="s">
        <v>841</v>
      </c>
      <c r="B135" s="155" t="s">
        <v>349</v>
      </c>
      <c r="C135" s="155" t="s">
        <v>324</v>
      </c>
      <c r="D135" s="6" t="s">
        <v>350</v>
      </c>
      <c r="E135" s="5" t="s">
        <v>322</v>
      </c>
      <c r="F135" s="32">
        <v>20.68</v>
      </c>
      <c r="G135" s="194"/>
      <c r="H135" s="7">
        <f t="shared" si="52"/>
        <v>0</v>
      </c>
      <c r="I135" s="7">
        <f t="shared" si="50"/>
        <v>0</v>
      </c>
      <c r="J135" s="8" t="e">
        <f t="shared" si="51"/>
        <v>#DIV/0!</v>
      </c>
      <c r="L135" s="22"/>
    </row>
    <row r="136" spans="1:15" s="4" customFormat="1" ht="16.5" outlineLevel="1">
      <c r="A136" s="155" t="s">
        <v>842</v>
      </c>
      <c r="B136" s="155">
        <v>101741</v>
      </c>
      <c r="C136" s="155" t="s">
        <v>29</v>
      </c>
      <c r="D136" s="34" t="s">
        <v>381</v>
      </c>
      <c r="E136" s="33" t="s">
        <v>45</v>
      </c>
      <c r="F136" s="32">
        <v>567.57000000000005</v>
      </c>
      <c r="G136" s="194"/>
      <c r="H136" s="7">
        <f t="shared" si="52"/>
        <v>0</v>
      </c>
      <c r="I136" s="35">
        <f t="shared" si="50"/>
        <v>0</v>
      </c>
      <c r="J136" s="36" t="e">
        <f t="shared" si="51"/>
        <v>#DIV/0!</v>
      </c>
      <c r="L136" s="229"/>
      <c r="M136" s="229"/>
      <c r="N136" s="229"/>
      <c r="O136" s="229"/>
    </row>
    <row r="137" spans="1:15" s="4" customFormat="1" ht="16.5" outlineLevel="1">
      <c r="A137" s="155" t="s">
        <v>843</v>
      </c>
      <c r="B137" s="155">
        <v>98688</v>
      </c>
      <c r="C137" s="155" t="s">
        <v>29</v>
      </c>
      <c r="D137" s="34" t="s">
        <v>105</v>
      </c>
      <c r="E137" s="33" t="s">
        <v>45</v>
      </c>
      <c r="F137" s="32">
        <v>232.9</v>
      </c>
      <c r="G137" s="194"/>
      <c r="H137" s="35">
        <f t="shared" si="52"/>
        <v>0</v>
      </c>
      <c r="I137" s="35">
        <f t="shared" si="50"/>
        <v>0</v>
      </c>
      <c r="J137" s="36" t="e">
        <f t="shared" si="51"/>
        <v>#DIV/0!</v>
      </c>
      <c r="L137" s="229"/>
      <c r="M137" s="229"/>
      <c r="N137" s="229"/>
      <c r="O137" s="229"/>
    </row>
    <row r="138" spans="1:15" s="4" customFormat="1" ht="16.5" outlineLevel="1">
      <c r="A138" s="155" t="s">
        <v>844</v>
      </c>
      <c r="B138" s="155" t="s">
        <v>106</v>
      </c>
      <c r="C138" s="155" t="s">
        <v>36</v>
      </c>
      <c r="D138" s="6" t="s">
        <v>107</v>
      </c>
      <c r="E138" s="5" t="s">
        <v>322</v>
      </c>
      <c r="F138" s="32">
        <v>1.48</v>
      </c>
      <c r="G138" s="194"/>
      <c r="H138" s="7">
        <f t="shared" si="52"/>
        <v>0</v>
      </c>
      <c r="I138" s="7">
        <f t="shared" si="50"/>
        <v>0</v>
      </c>
      <c r="J138" s="8" t="e">
        <f t="shared" si="51"/>
        <v>#DIV/0!</v>
      </c>
      <c r="L138" s="22"/>
    </row>
    <row r="139" spans="1:15" s="4" customFormat="1" ht="16.5">
      <c r="A139" s="9" t="s">
        <v>639</v>
      </c>
      <c r="B139" s="203"/>
      <c r="C139" s="204"/>
      <c r="D139" s="10" t="s">
        <v>108</v>
      </c>
      <c r="E139" s="203"/>
      <c r="F139" s="205"/>
      <c r="G139" s="205"/>
      <c r="H139" s="204"/>
      <c r="I139" s="11">
        <f>SUM(I140:I142)</f>
        <v>0</v>
      </c>
      <c r="J139" s="12" t="e">
        <f>SUM(J140:J142)</f>
        <v>#DIV/0!</v>
      </c>
      <c r="L139" s="22"/>
    </row>
    <row r="140" spans="1:15" s="4" customFormat="1" ht="27" outlineLevel="1">
      <c r="A140" s="155" t="s">
        <v>640</v>
      </c>
      <c r="B140" s="155">
        <v>103946</v>
      </c>
      <c r="C140" s="155" t="s">
        <v>29</v>
      </c>
      <c r="D140" s="34" t="s">
        <v>328</v>
      </c>
      <c r="E140" s="33" t="s">
        <v>322</v>
      </c>
      <c r="F140" s="32">
        <v>496.5</v>
      </c>
      <c r="G140" s="194"/>
      <c r="H140" s="35">
        <f>ROUND((G140*(1+$B$10)),2)</f>
        <v>0</v>
      </c>
      <c r="I140" s="35">
        <f t="shared" si="50"/>
        <v>0</v>
      </c>
      <c r="J140" s="36" t="e">
        <f>(I140/$I$391)</f>
        <v>#DIV/0!</v>
      </c>
      <c r="L140" s="227"/>
      <c r="M140" s="227"/>
      <c r="N140" s="227"/>
    </row>
    <row r="141" spans="1:15" s="142" customFormat="1" ht="40.5" outlineLevel="1">
      <c r="A141" s="155" t="s">
        <v>837</v>
      </c>
      <c r="B141" s="155">
        <v>94995</v>
      </c>
      <c r="C141" s="155" t="s">
        <v>29</v>
      </c>
      <c r="D141" s="34" t="s">
        <v>325</v>
      </c>
      <c r="E141" s="33" t="s">
        <v>322</v>
      </c>
      <c r="F141" s="32">
        <v>164.66</v>
      </c>
      <c r="G141" s="194"/>
      <c r="H141" s="35">
        <f>ROUND((G141*(1+$B$10)),2)</f>
        <v>0</v>
      </c>
      <c r="I141" s="35">
        <f t="shared" ref="I141" si="53">ROUND((F141*H141),2)</f>
        <v>0</v>
      </c>
      <c r="J141" s="36" t="e">
        <f>(I141/$I$391)</f>
        <v>#DIV/0!</v>
      </c>
      <c r="L141" s="227"/>
      <c r="M141" s="227"/>
      <c r="N141" s="227"/>
    </row>
    <row r="142" spans="1:15" s="4" customFormat="1" ht="16.5" outlineLevel="1">
      <c r="A142" s="155" t="s">
        <v>838</v>
      </c>
      <c r="B142" s="155" t="s">
        <v>434</v>
      </c>
      <c r="C142" s="155" t="s">
        <v>324</v>
      </c>
      <c r="D142" s="34" t="s">
        <v>435</v>
      </c>
      <c r="E142" s="33" t="s">
        <v>322</v>
      </c>
      <c r="F142" s="32">
        <v>164.66</v>
      </c>
      <c r="G142" s="194"/>
      <c r="H142" s="35">
        <f>ROUND((G142*(1+$B$10)),2)</f>
        <v>0</v>
      </c>
      <c r="I142" s="35">
        <f t="shared" si="50"/>
        <v>0</v>
      </c>
      <c r="J142" s="36" t="e">
        <f>(I142/$I$391)</f>
        <v>#DIV/0!</v>
      </c>
      <c r="L142" s="227"/>
      <c r="M142" s="227"/>
      <c r="N142" s="227"/>
    </row>
    <row r="143" spans="1:15" s="4" customFormat="1" ht="16.5">
      <c r="A143" s="200"/>
      <c r="B143" s="201"/>
      <c r="C143" s="201"/>
      <c r="D143" s="201"/>
      <c r="E143" s="201"/>
      <c r="F143" s="201"/>
      <c r="G143" s="201"/>
      <c r="H143" s="201"/>
      <c r="I143" s="201"/>
      <c r="J143" s="202"/>
      <c r="L143" s="22"/>
    </row>
    <row r="144" spans="1:15" s="4" customFormat="1" ht="16.5">
      <c r="A144" s="46">
        <v>13</v>
      </c>
      <c r="B144" s="206"/>
      <c r="C144" s="207"/>
      <c r="D144" s="47" t="s">
        <v>16</v>
      </c>
      <c r="E144" s="206"/>
      <c r="F144" s="208"/>
      <c r="G144" s="208"/>
      <c r="H144" s="207"/>
      <c r="I144" s="48">
        <f>SUM(I145+I153+I161)</f>
        <v>0</v>
      </c>
      <c r="J144" s="49" t="e">
        <f>SUM(J145+J153+J161)</f>
        <v>#DIV/0!</v>
      </c>
      <c r="L144" s="22"/>
    </row>
    <row r="145" spans="1:12" s="4" customFormat="1" ht="16.5">
      <c r="A145" s="9" t="s">
        <v>641</v>
      </c>
      <c r="B145" s="203"/>
      <c r="C145" s="204"/>
      <c r="D145" s="10" t="s">
        <v>109</v>
      </c>
      <c r="E145" s="13"/>
      <c r="F145" s="15"/>
      <c r="G145" s="15"/>
      <c r="H145" s="14"/>
      <c r="I145" s="11">
        <f>SUM(I146:I152)</f>
        <v>0</v>
      </c>
      <c r="J145" s="12" t="e">
        <f>SUM(J146:J152)</f>
        <v>#DIV/0!</v>
      </c>
      <c r="L145" s="22"/>
    </row>
    <row r="146" spans="1:12" s="4" customFormat="1" ht="54" outlineLevel="1">
      <c r="A146" s="155" t="s">
        <v>642</v>
      </c>
      <c r="B146" s="155">
        <v>104118</v>
      </c>
      <c r="C146" s="155" t="s">
        <v>29</v>
      </c>
      <c r="D146" s="6" t="s">
        <v>110</v>
      </c>
      <c r="E146" s="5" t="s">
        <v>39</v>
      </c>
      <c r="F146" s="32">
        <v>1</v>
      </c>
      <c r="G146" s="194"/>
      <c r="H146" s="7">
        <f>ROUND((G146*(1+$B$10)),2)</f>
        <v>0</v>
      </c>
      <c r="I146" s="7">
        <f t="shared" ref="I146:I152" si="54">ROUND((F146*H146),2)</f>
        <v>0</v>
      </c>
      <c r="J146" s="8" t="e">
        <f t="shared" ref="J146:J152" si="55">(I146/$I$391)</f>
        <v>#DIV/0!</v>
      </c>
      <c r="L146" s="22"/>
    </row>
    <row r="147" spans="1:12" s="4" customFormat="1" ht="54" outlineLevel="1">
      <c r="A147" s="155" t="s">
        <v>831</v>
      </c>
      <c r="B147" s="155">
        <v>94672</v>
      </c>
      <c r="C147" s="155" t="s">
        <v>29</v>
      </c>
      <c r="D147" s="6" t="s">
        <v>111</v>
      </c>
      <c r="E147" s="5" t="s">
        <v>39</v>
      </c>
      <c r="F147" s="32">
        <v>4</v>
      </c>
      <c r="G147" s="194"/>
      <c r="H147" s="7">
        <f t="shared" ref="H147:H152" si="56">ROUND((G147*(1+$B$10)),2)</f>
        <v>0</v>
      </c>
      <c r="I147" s="7">
        <f t="shared" si="54"/>
        <v>0</v>
      </c>
      <c r="J147" s="8" t="e">
        <f t="shared" si="55"/>
        <v>#DIV/0!</v>
      </c>
      <c r="L147" s="22"/>
    </row>
    <row r="148" spans="1:12" s="4" customFormat="1" ht="40.5" outlineLevel="1">
      <c r="A148" s="155" t="s">
        <v>832</v>
      </c>
      <c r="B148" s="155">
        <v>103955</v>
      </c>
      <c r="C148" s="155" t="s">
        <v>29</v>
      </c>
      <c r="D148" s="6" t="s">
        <v>112</v>
      </c>
      <c r="E148" s="5" t="s">
        <v>39</v>
      </c>
      <c r="F148" s="32">
        <v>9</v>
      </c>
      <c r="G148" s="194"/>
      <c r="H148" s="7">
        <f t="shared" si="56"/>
        <v>0</v>
      </c>
      <c r="I148" s="7">
        <f t="shared" si="54"/>
        <v>0</v>
      </c>
      <c r="J148" s="8" t="e">
        <f t="shared" si="55"/>
        <v>#DIV/0!</v>
      </c>
      <c r="L148" s="22"/>
    </row>
    <row r="149" spans="1:12" s="4" customFormat="1" ht="40.5" outlineLevel="1">
      <c r="A149" s="155" t="s">
        <v>833</v>
      </c>
      <c r="B149" s="155">
        <v>89427</v>
      </c>
      <c r="C149" s="155" t="s">
        <v>29</v>
      </c>
      <c r="D149" s="6" t="s">
        <v>113</v>
      </c>
      <c r="E149" s="5" t="s">
        <v>39</v>
      </c>
      <c r="F149" s="32">
        <v>6</v>
      </c>
      <c r="G149" s="194"/>
      <c r="H149" s="7">
        <f t="shared" si="56"/>
        <v>0</v>
      </c>
      <c r="I149" s="7">
        <f t="shared" si="54"/>
        <v>0</v>
      </c>
      <c r="J149" s="8" t="e">
        <f t="shared" si="55"/>
        <v>#DIV/0!</v>
      </c>
      <c r="L149" s="22"/>
    </row>
    <row r="150" spans="1:12" s="4" customFormat="1" ht="54" outlineLevel="1">
      <c r="A150" s="155" t="s">
        <v>834</v>
      </c>
      <c r="B150" s="155">
        <v>94689</v>
      </c>
      <c r="C150" s="155" t="s">
        <v>29</v>
      </c>
      <c r="D150" s="6" t="s">
        <v>114</v>
      </c>
      <c r="E150" s="5" t="s">
        <v>39</v>
      </c>
      <c r="F150" s="32">
        <v>5</v>
      </c>
      <c r="G150" s="194"/>
      <c r="H150" s="7">
        <f t="shared" si="56"/>
        <v>0</v>
      </c>
      <c r="I150" s="7">
        <f t="shared" si="54"/>
        <v>0</v>
      </c>
      <c r="J150" s="8" t="e">
        <f t="shared" si="55"/>
        <v>#DIV/0!</v>
      </c>
      <c r="L150" s="22"/>
    </row>
    <row r="151" spans="1:12" s="4" customFormat="1" ht="54" outlineLevel="1">
      <c r="A151" s="155" t="s">
        <v>835</v>
      </c>
      <c r="B151" s="155">
        <v>94703</v>
      </c>
      <c r="C151" s="155" t="s">
        <v>29</v>
      </c>
      <c r="D151" s="6" t="s">
        <v>115</v>
      </c>
      <c r="E151" s="5" t="s">
        <v>39</v>
      </c>
      <c r="F151" s="32">
        <v>1</v>
      </c>
      <c r="G151" s="194"/>
      <c r="H151" s="7">
        <f t="shared" si="56"/>
        <v>0</v>
      </c>
      <c r="I151" s="7">
        <f t="shared" si="54"/>
        <v>0</v>
      </c>
      <c r="J151" s="8" t="e">
        <f t="shared" si="55"/>
        <v>#DIV/0!</v>
      </c>
      <c r="L151" s="22"/>
    </row>
    <row r="152" spans="1:12" s="4" customFormat="1" ht="27" outlineLevel="1">
      <c r="A152" s="155" t="s">
        <v>836</v>
      </c>
      <c r="B152" s="155">
        <v>94796</v>
      </c>
      <c r="C152" s="155" t="s">
        <v>29</v>
      </c>
      <c r="D152" s="6" t="s">
        <v>116</v>
      </c>
      <c r="E152" s="5" t="s">
        <v>39</v>
      </c>
      <c r="F152" s="32">
        <v>1</v>
      </c>
      <c r="G152" s="194"/>
      <c r="H152" s="7">
        <f t="shared" si="56"/>
        <v>0</v>
      </c>
      <c r="I152" s="7">
        <f t="shared" si="54"/>
        <v>0</v>
      </c>
      <c r="J152" s="8" t="e">
        <f t="shared" si="55"/>
        <v>#DIV/0!</v>
      </c>
      <c r="L152" s="22"/>
    </row>
    <row r="153" spans="1:12" s="4" customFormat="1" ht="16.5">
      <c r="A153" s="9" t="s">
        <v>643</v>
      </c>
      <c r="B153" s="203"/>
      <c r="C153" s="204"/>
      <c r="D153" s="10" t="s">
        <v>117</v>
      </c>
      <c r="E153" s="203"/>
      <c r="F153" s="205"/>
      <c r="G153" s="205"/>
      <c r="H153" s="204"/>
      <c r="I153" s="11">
        <f>SUM(I154:I160)</f>
        <v>0</v>
      </c>
      <c r="J153" s="12" t="e">
        <f>SUM(J154:J160)</f>
        <v>#DIV/0!</v>
      </c>
      <c r="L153" s="22"/>
    </row>
    <row r="154" spans="1:12" s="4" customFormat="1" ht="27" outlineLevel="1">
      <c r="A154" s="155" t="s">
        <v>644</v>
      </c>
      <c r="B154" s="155">
        <v>103042</v>
      </c>
      <c r="C154" s="155" t="s">
        <v>29</v>
      </c>
      <c r="D154" s="6" t="s">
        <v>118</v>
      </c>
      <c r="E154" s="5" t="s">
        <v>39</v>
      </c>
      <c r="F154" s="32">
        <v>1</v>
      </c>
      <c r="G154" s="194"/>
      <c r="H154" s="7">
        <f>ROUND((G154*(1+$B$10)),2)</f>
        <v>0</v>
      </c>
      <c r="I154" s="7">
        <f t="shared" ref="I154:I160" si="57">ROUND((F154*H154),2)</f>
        <v>0</v>
      </c>
      <c r="J154" s="8" t="e">
        <f t="shared" ref="J154:J160" si="58">(I154/$I$391)</f>
        <v>#DIV/0!</v>
      </c>
      <c r="L154" s="22"/>
    </row>
    <row r="155" spans="1:12" s="4" customFormat="1" ht="27" outlineLevel="1">
      <c r="A155" s="155" t="s">
        <v>825</v>
      </c>
      <c r="B155" s="155">
        <v>89987</v>
      </c>
      <c r="C155" s="155" t="s">
        <v>29</v>
      </c>
      <c r="D155" s="6" t="s">
        <v>119</v>
      </c>
      <c r="E155" s="5" t="s">
        <v>39</v>
      </c>
      <c r="F155" s="32">
        <v>30</v>
      </c>
      <c r="G155" s="194"/>
      <c r="H155" s="7">
        <f t="shared" ref="H155:H160" si="59">ROUND((G155*(1+$B$10)),2)</f>
        <v>0</v>
      </c>
      <c r="I155" s="7">
        <f t="shared" si="57"/>
        <v>0</v>
      </c>
      <c r="J155" s="8" t="e">
        <f t="shared" si="58"/>
        <v>#DIV/0!</v>
      </c>
      <c r="L155" s="22"/>
    </row>
    <row r="156" spans="1:12" s="4" customFormat="1" ht="27" outlineLevel="1">
      <c r="A156" s="155" t="s">
        <v>826</v>
      </c>
      <c r="B156" s="155">
        <v>89985</v>
      </c>
      <c r="C156" s="155" t="s">
        <v>29</v>
      </c>
      <c r="D156" s="6" t="s">
        <v>120</v>
      </c>
      <c r="E156" s="5" t="s">
        <v>39</v>
      </c>
      <c r="F156" s="32">
        <v>6</v>
      </c>
      <c r="G156" s="194"/>
      <c r="H156" s="7">
        <f t="shared" si="59"/>
        <v>0</v>
      </c>
      <c r="I156" s="7">
        <f t="shared" si="57"/>
        <v>0</v>
      </c>
      <c r="J156" s="8" t="e">
        <f t="shared" si="58"/>
        <v>#DIV/0!</v>
      </c>
      <c r="L156" s="22"/>
    </row>
    <row r="157" spans="1:12" s="4" customFormat="1" ht="27" outlineLevel="1">
      <c r="A157" s="155" t="s">
        <v>827</v>
      </c>
      <c r="B157" s="155">
        <v>103042</v>
      </c>
      <c r="C157" s="155" t="s">
        <v>29</v>
      </c>
      <c r="D157" s="6" t="s">
        <v>118</v>
      </c>
      <c r="E157" s="5" t="s">
        <v>39</v>
      </c>
      <c r="F157" s="32">
        <v>1</v>
      </c>
      <c r="G157" s="194"/>
      <c r="H157" s="7">
        <f t="shared" si="59"/>
        <v>0</v>
      </c>
      <c r="I157" s="7">
        <f t="shared" si="57"/>
        <v>0</v>
      </c>
      <c r="J157" s="8" t="e">
        <f t="shared" si="58"/>
        <v>#DIV/0!</v>
      </c>
      <c r="L157" s="22"/>
    </row>
    <row r="158" spans="1:12" s="4" customFormat="1" ht="27" outlineLevel="1">
      <c r="A158" s="155" t="s">
        <v>828</v>
      </c>
      <c r="B158" s="155">
        <v>94489</v>
      </c>
      <c r="C158" s="155" t="s">
        <v>29</v>
      </c>
      <c r="D158" s="6" t="s">
        <v>121</v>
      </c>
      <c r="E158" s="5" t="s">
        <v>39</v>
      </c>
      <c r="F158" s="32">
        <v>2</v>
      </c>
      <c r="G158" s="194"/>
      <c r="H158" s="7">
        <f t="shared" si="59"/>
        <v>0</v>
      </c>
      <c r="I158" s="7">
        <f t="shared" si="57"/>
        <v>0</v>
      </c>
      <c r="J158" s="8" t="e">
        <f t="shared" si="58"/>
        <v>#DIV/0!</v>
      </c>
      <c r="L158" s="22"/>
    </row>
    <row r="159" spans="1:12" s="4" customFormat="1" ht="27" outlineLevel="1">
      <c r="A159" s="155" t="s">
        <v>829</v>
      </c>
      <c r="B159" s="155">
        <v>95253</v>
      </c>
      <c r="C159" s="155" t="s">
        <v>29</v>
      </c>
      <c r="D159" s="6" t="s">
        <v>122</v>
      </c>
      <c r="E159" s="5" t="s">
        <v>39</v>
      </c>
      <c r="F159" s="32">
        <v>2</v>
      </c>
      <c r="G159" s="194"/>
      <c r="H159" s="7">
        <f t="shared" si="59"/>
        <v>0</v>
      </c>
      <c r="I159" s="7">
        <f t="shared" si="57"/>
        <v>0</v>
      </c>
      <c r="J159" s="8" t="e">
        <f t="shared" si="58"/>
        <v>#DIV/0!</v>
      </c>
      <c r="L159" s="22"/>
    </row>
    <row r="160" spans="1:12" s="4" customFormat="1" ht="27" outlineLevel="1">
      <c r="A160" s="155" t="s">
        <v>830</v>
      </c>
      <c r="B160" s="155">
        <v>95250</v>
      </c>
      <c r="C160" s="155" t="s">
        <v>29</v>
      </c>
      <c r="D160" s="6" t="s">
        <v>123</v>
      </c>
      <c r="E160" s="5" t="s">
        <v>39</v>
      </c>
      <c r="F160" s="32">
        <v>1</v>
      </c>
      <c r="G160" s="194"/>
      <c r="H160" s="7">
        <f t="shared" si="59"/>
        <v>0</v>
      </c>
      <c r="I160" s="7">
        <f t="shared" si="57"/>
        <v>0</v>
      </c>
      <c r="J160" s="8" t="e">
        <f t="shared" si="58"/>
        <v>#DIV/0!</v>
      </c>
      <c r="L160" s="22"/>
    </row>
    <row r="161" spans="1:12" s="4" customFormat="1" ht="16.5">
      <c r="A161" s="9" t="s">
        <v>646</v>
      </c>
      <c r="B161" s="203"/>
      <c r="C161" s="204"/>
      <c r="D161" s="10" t="s">
        <v>124</v>
      </c>
      <c r="E161" s="203"/>
      <c r="F161" s="205"/>
      <c r="G161" s="205"/>
      <c r="H161" s="204"/>
      <c r="I161" s="11">
        <f>SUM(I162:I186)</f>
        <v>0</v>
      </c>
      <c r="J161" s="12" t="e">
        <f>SUM(J162:J186)</f>
        <v>#DIV/0!</v>
      </c>
      <c r="L161" s="22"/>
    </row>
    <row r="162" spans="1:12" s="4" customFormat="1" ht="54" outlineLevel="1">
      <c r="A162" s="155" t="s">
        <v>645</v>
      </c>
      <c r="B162" s="155">
        <v>94789</v>
      </c>
      <c r="C162" s="155" t="s">
        <v>29</v>
      </c>
      <c r="D162" s="6" t="s">
        <v>125</v>
      </c>
      <c r="E162" s="5" t="s">
        <v>39</v>
      </c>
      <c r="F162" s="32">
        <v>4</v>
      </c>
      <c r="G162" s="194"/>
      <c r="H162" s="7">
        <f>ROUND((G162*(1+$B$10)),2)</f>
        <v>0</v>
      </c>
      <c r="I162" s="7">
        <f t="shared" ref="I162:I186" si="60">ROUND((F162*H162),2)</f>
        <v>0</v>
      </c>
      <c r="J162" s="8" t="e">
        <f t="shared" ref="J162:J186" si="61">(I162/$I$391)</f>
        <v>#DIV/0!</v>
      </c>
      <c r="L162" s="22"/>
    </row>
    <row r="163" spans="1:12" s="4" customFormat="1" ht="40.5" outlineLevel="1">
      <c r="A163" s="155" t="s">
        <v>801</v>
      </c>
      <c r="B163" s="155">
        <v>89429</v>
      </c>
      <c r="C163" s="155" t="s">
        <v>29</v>
      </c>
      <c r="D163" s="6" t="s">
        <v>126</v>
      </c>
      <c r="E163" s="5" t="s">
        <v>39</v>
      </c>
      <c r="F163" s="32">
        <v>68</v>
      </c>
      <c r="G163" s="194"/>
      <c r="H163" s="7">
        <f t="shared" ref="H163:H186" si="62">ROUND((G163*(1+$B$10)),2)</f>
        <v>0</v>
      </c>
      <c r="I163" s="7">
        <f t="shared" si="60"/>
        <v>0</v>
      </c>
      <c r="J163" s="8" t="e">
        <f t="shared" si="61"/>
        <v>#DIV/0!</v>
      </c>
      <c r="L163" s="22"/>
    </row>
    <row r="164" spans="1:12" s="4" customFormat="1" ht="40.5" outlineLevel="1">
      <c r="A164" s="155" t="s">
        <v>802</v>
      </c>
      <c r="B164" s="155">
        <v>89613</v>
      </c>
      <c r="C164" s="155" t="s">
        <v>29</v>
      </c>
      <c r="D164" s="6" t="s">
        <v>127</v>
      </c>
      <c r="E164" s="5" t="s">
        <v>39</v>
      </c>
      <c r="F164" s="32">
        <v>4</v>
      </c>
      <c r="G164" s="194"/>
      <c r="H164" s="7">
        <f t="shared" si="62"/>
        <v>0</v>
      </c>
      <c r="I164" s="7">
        <f t="shared" si="60"/>
        <v>0</v>
      </c>
      <c r="J164" s="8" t="e">
        <f t="shared" si="61"/>
        <v>#DIV/0!</v>
      </c>
      <c r="L164" s="22"/>
    </row>
    <row r="165" spans="1:12" s="4" customFormat="1" ht="27" outlineLevel="1">
      <c r="A165" s="155" t="s">
        <v>803</v>
      </c>
      <c r="B165" s="155">
        <v>103972</v>
      </c>
      <c r="C165" s="155" t="s">
        <v>29</v>
      </c>
      <c r="D165" s="6" t="s">
        <v>128</v>
      </c>
      <c r="E165" s="5" t="s">
        <v>39</v>
      </c>
      <c r="F165" s="32">
        <v>2</v>
      </c>
      <c r="G165" s="194"/>
      <c r="H165" s="7">
        <f t="shared" si="62"/>
        <v>0</v>
      </c>
      <c r="I165" s="7">
        <f t="shared" si="60"/>
        <v>0</v>
      </c>
      <c r="J165" s="8" t="e">
        <f t="shared" si="61"/>
        <v>#DIV/0!</v>
      </c>
      <c r="L165" s="22"/>
    </row>
    <row r="166" spans="1:12" s="4" customFormat="1" ht="54" outlineLevel="1">
      <c r="A166" s="155" t="s">
        <v>804</v>
      </c>
      <c r="B166" s="155">
        <v>94703</v>
      </c>
      <c r="C166" s="155" t="s">
        <v>29</v>
      </c>
      <c r="D166" s="6" t="s">
        <v>115</v>
      </c>
      <c r="E166" s="5" t="s">
        <v>39</v>
      </c>
      <c r="F166" s="32">
        <v>1</v>
      </c>
      <c r="G166" s="194"/>
      <c r="H166" s="7">
        <f t="shared" si="62"/>
        <v>0</v>
      </c>
      <c r="I166" s="7">
        <f t="shared" si="60"/>
        <v>0</v>
      </c>
      <c r="J166" s="8" t="e">
        <f t="shared" si="61"/>
        <v>#DIV/0!</v>
      </c>
      <c r="L166" s="22"/>
    </row>
    <row r="167" spans="1:12" s="4" customFormat="1" ht="27" outlineLevel="1">
      <c r="A167" s="155" t="s">
        <v>805</v>
      </c>
      <c r="B167" s="155">
        <v>89365</v>
      </c>
      <c r="C167" s="155" t="s">
        <v>29</v>
      </c>
      <c r="D167" s="6" t="s">
        <v>129</v>
      </c>
      <c r="E167" s="5" t="s">
        <v>39</v>
      </c>
      <c r="F167" s="32">
        <v>4</v>
      </c>
      <c r="G167" s="194"/>
      <c r="H167" s="7">
        <f t="shared" si="62"/>
        <v>0</v>
      </c>
      <c r="I167" s="7">
        <f t="shared" si="60"/>
        <v>0</v>
      </c>
      <c r="J167" s="8" t="e">
        <f t="shared" si="61"/>
        <v>#DIV/0!</v>
      </c>
      <c r="L167" s="22"/>
    </row>
    <row r="168" spans="1:12" s="4" customFormat="1" ht="27" outlineLevel="1">
      <c r="A168" s="155" t="s">
        <v>806</v>
      </c>
      <c r="B168" s="155">
        <v>89364</v>
      </c>
      <c r="C168" s="155" t="s">
        <v>29</v>
      </c>
      <c r="D168" s="6" t="s">
        <v>130</v>
      </c>
      <c r="E168" s="5" t="s">
        <v>39</v>
      </c>
      <c r="F168" s="32">
        <v>89</v>
      </c>
      <c r="G168" s="194"/>
      <c r="H168" s="7">
        <f t="shared" si="62"/>
        <v>0</v>
      </c>
      <c r="I168" s="7">
        <f t="shared" si="60"/>
        <v>0</v>
      </c>
      <c r="J168" s="8" t="e">
        <f t="shared" si="61"/>
        <v>#DIV/0!</v>
      </c>
      <c r="L168" s="22"/>
    </row>
    <row r="169" spans="1:12" s="4" customFormat="1" ht="27" outlineLevel="1">
      <c r="A169" s="155" t="s">
        <v>807</v>
      </c>
      <c r="B169" s="155">
        <v>103986</v>
      </c>
      <c r="C169" s="155" t="s">
        <v>29</v>
      </c>
      <c r="D169" s="6" t="s">
        <v>131</v>
      </c>
      <c r="E169" s="5" t="s">
        <v>39</v>
      </c>
      <c r="F169" s="32">
        <v>7</v>
      </c>
      <c r="G169" s="194"/>
      <c r="H169" s="7">
        <f t="shared" si="62"/>
        <v>0</v>
      </c>
      <c r="I169" s="7">
        <f t="shared" si="60"/>
        <v>0</v>
      </c>
      <c r="J169" s="8" t="e">
        <f t="shared" si="61"/>
        <v>#DIV/0!</v>
      </c>
      <c r="L169" s="22"/>
    </row>
    <row r="170" spans="1:12" s="4" customFormat="1" ht="27" outlineLevel="1">
      <c r="A170" s="155" t="s">
        <v>808</v>
      </c>
      <c r="B170" s="155">
        <v>89517</v>
      </c>
      <c r="C170" s="155" t="s">
        <v>29</v>
      </c>
      <c r="D170" s="6" t="s">
        <v>132</v>
      </c>
      <c r="E170" s="5" t="s">
        <v>39</v>
      </c>
      <c r="F170" s="32">
        <v>3</v>
      </c>
      <c r="G170" s="194"/>
      <c r="H170" s="7">
        <f t="shared" si="62"/>
        <v>0</v>
      </c>
      <c r="I170" s="7">
        <f t="shared" si="60"/>
        <v>0</v>
      </c>
      <c r="J170" s="8" t="e">
        <f t="shared" si="61"/>
        <v>#DIV/0!</v>
      </c>
      <c r="L170" s="22"/>
    </row>
    <row r="171" spans="1:12" s="4" customFormat="1" ht="27" outlineLevel="1">
      <c r="A171" s="155" t="s">
        <v>809</v>
      </c>
      <c r="B171" s="155">
        <v>89362</v>
      </c>
      <c r="C171" s="155" t="s">
        <v>29</v>
      </c>
      <c r="D171" s="6" t="s">
        <v>133</v>
      </c>
      <c r="E171" s="5" t="s">
        <v>39</v>
      </c>
      <c r="F171" s="32">
        <v>2</v>
      </c>
      <c r="G171" s="194"/>
      <c r="H171" s="7">
        <f t="shared" si="62"/>
        <v>0</v>
      </c>
      <c r="I171" s="7">
        <f t="shared" si="60"/>
        <v>0</v>
      </c>
      <c r="J171" s="8" t="e">
        <f t="shared" si="61"/>
        <v>#DIV/0!</v>
      </c>
      <c r="L171" s="22"/>
    </row>
    <row r="172" spans="1:12" s="4" customFormat="1" ht="27" outlineLevel="1">
      <c r="A172" s="155" t="s">
        <v>810</v>
      </c>
      <c r="B172" s="155">
        <v>89379</v>
      </c>
      <c r="C172" s="155" t="s">
        <v>29</v>
      </c>
      <c r="D172" s="6" t="s">
        <v>134</v>
      </c>
      <c r="E172" s="5" t="s">
        <v>39</v>
      </c>
      <c r="F172" s="32">
        <v>28</v>
      </c>
      <c r="G172" s="194"/>
      <c r="H172" s="7">
        <f t="shared" si="62"/>
        <v>0</v>
      </c>
      <c r="I172" s="7">
        <f t="shared" si="60"/>
        <v>0</v>
      </c>
      <c r="J172" s="8" t="e">
        <f t="shared" si="61"/>
        <v>#DIV/0!</v>
      </c>
      <c r="L172" s="22"/>
    </row>
    <row r="173" spans="1:12" s="4" customFormat="1" ht="40.5" outlineLevel="1">
      <c r="A173" s="155" t="s">
        <v>811</v>
      </c>
      <c r="B173" s="155">
        <v>89380</v>
      </c>
      <c r="C173" s="155" t="s">
        <v>29</v>
      </c>
      <c r="D173" s="6" t="s">
        <v>135</v>
      </c>
      <c r="E173" s="5" t="s">
        <v>39</v>
      </c>
      <c r="F173" s="32">
        <v>1</v>
      </c>
      <c r="G173" s="194"/>
      <c r="H173" s="7">
        <f t="shared" si="62"/>
        <v>0</v>
      </c>
      <c r="I173" s="7">
        <f t="shared" si="60"/>
        <v>0</v>
      </c>
      <c r="J173" s="8" t="e">
        <f t="shared" si="61"/>
        <v>#DIV/0!</v>
      </c>
      <c r="L173" s="22"/>
    </row>
    <row r="174" spans="1:12" s="4" customFormat="1" ht="27" outlineLevel="1">
      <c r="A174" s="155" t="s">
        <v>812</v>
      </c>
      <c r="B174" s="155">
        <v>89611</v>
      </c>
      <c r="C174" s="155" t="s">
        <v>29</v>
      </c>
      <c r="D174" s="6" t="s">
        <v>136</v>
      </c>
      <c r="E174" s="5" t="s">
        <v>39</v>
      </c>
      <c r="F174" s="32">
        <v>2</v>
      </c>
      <c r="G174" s="194"/>
      <c r="H174" s="7">
        <f t="shared" si="62"/>
        <v>0</v>
      </c>
      <c r="I174" s="7">
        <f t="shared" si="60"/>
        <v>0</v>
      </c>
      <c r="J174" s="8" t="e">
        <f t="shared" si="61"/>
        <v>#DIV/0!</v>
      </c>
      <c r="L174" s="22"/>
    </row>
    <row r="175" spans="1:12" s="4" customFormat="1" ht="27" outlineLevel="1">
      <c r="A175" s="155" t="s">
        <v>813</v>
      </c>
      <c r="B175" s="155">
        <v>89356</v>
      </c>
      <c r="C175" s="155" t="s">
        <v>29</v>
      </c>
      <c r="D175" s="6" t="s">
        <v>137</v>
      </c>
      <c r="E175" s="5" t="s">
        <v>45</v>
      </c>
      <c r="F175" s="32">
        <v>339.5</v>
      </c>
      <c r="G175" s="194"/>
      <c r="H175" s="7">
        <f t="shared" si="62"/>
        <v>0</v>
      </c>
      <c r="I175" s="7">
        <f t="shared" si="60"/>
        <v>0</v>
      </c>
      <c r="J175" s="8" t="e">
        <f t="shared" si="61"/>
        <v>#DIV/0!</v>
      </c>
      <c r="L175" s="22"/>
    </row>
    <row r="176" spans="1:12" s="4" customFormat="1" ht="27" outlineLevel="1">
      <c r="A176" s="155" t="s">
        <v>814</v>
      </c>
      <c r="B176" s="155">
        <v>103979</v>
      </c>
      <c r="C176" s="155" t="s">
        <v>29</v>
      </c>
      <c r="D176" s="6" t="s">
        <v>138</v>
      </c>
      <c r="E176" s="5" t="s">
        <v>45</v>
      </c>
      <c r="F176" s="32">
        <v>89.8</v>
      </c>
      <c r="G176" s="194"/>
      <c r="H176" s="7">
        <f t="shared" si="62"/>
        <v>0</v>
      </c>
      <c r="I176" s="7">
        <f t="shared" si="60"/>
        <v>0</v>
      </c>
      <c r="J176" s="8" t="e">
        <f t="shared" si="61"/>
        <v>#DIV/0!</v>
      </c>
      <c r="L176" s="22"/>
    </row>
    <row r="177" spans="1:12" s="4" customFormat="1" ht="27" outlineLevel="1">
      <c r="A177" s="155" t="s">
        <v>815</v>
      </c>
      <c r="B177" s="155">
        <v>89451</v>
      </c>
      <c r="C177" s="155" t="s">
        <v>29</v>
      </c>
      <c r="D177" s="6" t="s">
        <v>139</v>
      </c>
      <c r="E177" s="5" t="s">
        <v>45</v>
      </c>
      <c r="F177" s="32">
        <v>29.4</v>
      </c>
      <c r="G177" s="194"/>
      <c r="H177" s="7">
        <f t="shared" si="62"/>
        <v>0</v>
      </c>
      <c r="I177" s="7">
        <f t="shared" si="60"/>
        <v>0</v>
      </c>
      <c r="J177" s="8" t="e">
        <f t="shared" si="61"/>
        <v>#DIV/0!</v>
      </c>
      <c r="L177" s="22"/>
    </row>
    <row r="178" spans="1:12" s="4" customFormat="1" ht="27" outlineLevel="1">
      <c r="A178" s="155" t="s">
        <v>816</v>
      </c>
      <c r="B178" s="155">
        <v>89395</v>
      </c>
      <c r="C178" s="155" t="s">
        <v>29</v>
      </c>
      <c r="D178" s="6" t="s">
        <v>140</v>
      </c>
      <c r="E178" s="5" t="s">
        <v>39</v>
      </c>
      <c r="F178" s="32">
        <v>36</v>
      </c>
      <c r="G178" s="194"/>
      <c r="H178" s="7">
        <f t="shared" si="62"/>
        <v>0</v>
      </c>
      <c r="I178" s="7">
        <f t="shared" si="60"/>
        <v>0</v>
      </c>
      <c r="J178" s="8" t="e">
        <f t="shared" si="61"/>
        <v>#DIV/0!</v>
      </c>
      <c r="L178" s="22"/>
    </row>
    <row r="179" spans="1:12" s="4" customFormat="1" ht="27" outlineLevel="1">
      <c r="A179" s="155" t="s">
        <v>817</v>
      </c>
      <c r="B179" s="155">
        <v>89629</v>
      </c>
      <c r="C179" s="155" t="s">
        <v>29</v>
      </c>
      <c r="D179" s="6" t="s">
        <v>141</v>
      </c>
      <c r="E179" s="5" t="s">
        <v>39</v>
      </c>
      <c r="F179" s="32">
        <v>4</v>
      </c>
      <c r="G179" s="194"/>
      <c r="H179" s="7">
        <f t="shared" si="62"/>
        <v>0</v>
      </c>
      <c r="I179" s="7">
        <f t="shared" si="60"/>
        <v>0</v>
      </c>
      <c r="J179" s="8" t="e">
        <f t="shared" si="61"/>
        <v>#DIV/0!</v>
      </c>
      <c r="L179" s="22"/>
    </row>
    <row r="180" spans="1:12" s="4" customFormat="1" ht="27" outlineLevel="1">
      <c r="A180" s="155" t="s">
        <v>818</v>
      </c>
      <c r="B180" s="155">
        <v>104006</v>
      </c>
      <c r="C180" s="155" t="s">
        <v>29</v>
      </c>
      <c r="D180" s="6" t="s">
        <v>142</v>
      </c>
      <c r="E180" s="5" t="s">
        <v>39</v>
      </c>
      <c r="F180" s="32">
        <v>14</v>
      </c>
      <c r="G180" s="194"/>
      <c r="H180" s="7">
        <f t="shared" si="62"/>
        <v>0</v>
      </c>
      <c r="I180" s="7">
        <f t="shared" si="60"/>
        <v>0</v>
      </c>
      <c r="J180" s="8" t="e">
        <f t="shared" si="61"/>
        <v>#DIV/0!</v>
      </c>
      <c r="L180" s="22"/>
    </row>
    <row r="181" spans="1:12" s="4" customFormat="1" ht="27" outlineLevel="1">
      <c r="A181" s="155" t="s">
        <v>819</v>
      </c>
      <c r="B181" s="155">
        <v>89382</v>
      </c>
      <c r="C181" s="155" t="s">
        <v>29</v>
      </c>
      <c r="D181" s="6" t="s">
        <v>143</v>
      </c>
      <c r="E181" s="5" t="s">
        <v>39</v>
      </c>
      <c r="F181" s="32">
        <v>34</v>
      </c>
      <c r="G181" s="194"/>
      <c r="H181" s="7">
        <f>ROUND((G181*(1+$B$10)),2)</f>
        <v>0</v>
      </c>
      <c r="I181" s="7">
        <f t="shared" si="60"/>
        <v>0</v>
      </c>
      <c r="J181" s="8" t="e">
        <f t="shared" si="61"/>
        <v>#DIV/0!</v>
      </c>
      <c r="L181" s="22"/>
    </row>
    <row r="182" spans="1:12" s="4" customFormat="1" ht="27" outlineLevel="1">
      <c r="A182" s="155" t="s">
        <v>820</v>
      </c>
      <c r="B182" s="155">
        <v>103997</v>
      </c>
      <c r="C182" s="155" t="s">
        <v>29</v>
      </c>
      <c r="D182" s="6" t="s">
        <v>144</v>
      </c>
      <c r="E182" s="5" t="s">
        <v>39</v>
      </c>
      <c r="F182" s="32">
        <v>5</v>
      </c>
      <c r="G182" s="194"/>
      <c r="H182" s="7">
        <f t="shared" si="62"/>
        <v>0</v>
      </c>
      <c r="I182" s="7">
        <f t="shared" si="60"/>
        <v>0</v>
      </c>
      <c r="J182" s="8" t="e">
        <f t="shared" si="61"/>
        <v>#DIV/0!</v>
      </c>
      <c r="L182" s="22"/>
    </row>
    <row r="183" spans="1:12" s="4" customFormat="1" ht="40.5" outlineLevel="1">
      <c r="A183" s="155" t="s">
        <v>821</v>
      </c>
      <c r="B183" s="155">
        <v>89366</v>
      </c>
      <c r="C183" s="155" t="s">
        <v>29</v>
      </c>
      <c r="D183" s="6" t="s">
        <v>145</v>
      </c>
      <c r="E183" s="5" t="s">
        <v>39</v>
      </c>
      <c r="F183" s="32">
        <v>4</v>
      </c>
      <c r="G183" s="194"/>
      <c r="H183" s="7">
        <f t="shared" si="62"/>
        <v>0</v>
      </c>
      <c r="I183" s="7">
        <f t="shared" si="60"/>
        <v>0</v>
      </c>
      <c r="J183" s="8" t="e">
        <f t="shared" si="61"/>
        <v>#DIV/0!</v>
      </c>
      <c r="L183" s="22"/>
    </row>
    <row r="184" spans="1:12" s="4" customFormat="1" ht="40.5" outlineLevel="1">
      <c r="A184" s="155" t="s">
        <v>822</v>
      </c>
      <c r="B184" s="155">
        <v>90373</v>
      </c>
      <c r="C184" s="155" t="s">
        <v>29</v>
      </c>
      <c r="D184" s="6" t="s">
        <v>146</v>
      </c>
      <c r="E184" s="5" t="s">
        <v>39</v>
      </c>
      <c r="F184" s="32">
        <v>37</v>
      </c>
      <c r="G184" s="194"/>
      <c r="H184" s="7">
        <f t="shared" si="62"/>
        <v>0</v>
      </c>
      <c r="I184" s="7">
        <f t="shared" si="60"/>
        <v>0</v>
      </c>
      <c r="J184" s="8" t="e">
        <f t="shared" si="61"/>
        <v>#DIV/0!</v>
      </c>
      <c r="L184" s="22"/>
    </row>
    <row r="185" spans="1:12" s="4" customFormat="1" ht="40.5" outlineLevel="1">
      <c r="A185" s="155" t="s">
        <v>823</v>
      </c>
      <c r="B185" s="155">
        <v>89396</v>
      </c>
      <c r="C185" s="155" t="s">
        <v>29</v>
      </c>
      <c r="D185" s="6" t="s">
        <v>147</v>
      </c>
      <c r="E185" s="5" t="s">
        <v>39</v>
      </c>
      <c r="F185" s="32">
        <v>5</v>
      </c>
      <c r="G185" s="194"/>
      <c r="H185" s="7">
        <f t="shared" si="62"/>
        <v>0</v>
      </c>
      <c r="I185" s="7">
        <f t="shared" si="60"/>
        <v>0</v>
      </c>
      <c r="J185" s="8" t="e">
        <f t="shared" si="61"/>
        <v>#DIV/0!</v>
      </c>
      <c r="L185" s="22"/>
    </row>
    <row r="186" spans="1:12" s="4" customFormat="1" ht="54" outlineLevel="1">
      <c r="A186" s="155" t="s">
        <v>824</v>
      </c>
      <c r="B186" s="155">
        <v>94689</v>
      </c>
      <c r="C186" s="155" t="s">
        <v>29</v>
      </c>
      <c r="D186" s="6" t="s">
        <v>114</v>
      </c>
      <c r="E186" s="5" t="s">
        <v>39</v>
      </c>
      <c r="F186" s="32">
        <v>1</v>
      </c>
      <c r="G186" s="194"/>
      <c r="H186" s="7">
        <f t="shared" si="62"/>
        <v>0</v>
      </c>
      <c r="I186" s="7">
        <f t="shared" si="60"/>
        <v>0</v>
      </c>
      <c r="J186" s="8" t="e">
        <f t="shared" si="61"/>
        <v>#DIV/0!</v>
      </c>
      <c r="L186" s="22"/>
    </row>
    <row r="187" spans="1:12" s="4" customFormat="1" ht="16.5">
      <c r="A187" s="200"/>
      <c r="B187" s="201"/>
      <c r="C187" s="201"/>
      <c r="D187" s="201"/>
      <c r="E187" s="201"/>
      <c r="F187" s="201"/>
      <c r="G187" s="201"/>
      <c r="H187" s="201"/>
      <c r="I187" s="201"/>
      <c r="J187" s="202"/>
      <c r="L187" s="22"/>
    </row>
    <row r="188" spans="1:12" s="4" customFormat="1" ht="16.5">
      <c r="A188" s="46">
        <v>14</v>
      </c>
      <c r="B188" s="206"/>
      <c r="C188" s="207"/>
      <c r="D188" s="47" t="s">
        <v>17</v>
      </c>
      <c r="E188" s="206"/>
      <c r="F188" s="208"/>
      <c r="G188" s="208"/>
      <c r="H188" s="207"/>
      <c r="I188" s="48">
        <f>SUM(I189:I191)</f>
        <v>0</v>
      </c>
      <c r="J188" s="49" t="e">
        <f>SUM(J189:J191)</f>
        <v>#DIV/0!</v>
      </c>
      <c r="L188" s="22"/>
    </row>
    <row r="189" spans="1:12" s="156" customFormat="1" ht="30.75" customHeight="1" outlineLevel="1">
      <c r="A189" s="155" t="s">
        <v>647</v>
      </c>
      <c r="B189" s="155" t="str">
        <f>Composições!B82</f>
        <v>CPU-007</v>
      </c>
      <c r="C189" s="155" t="str">
        <f>Composições!C82</f>
        <v>PMI</v>
      </c>
      <c r="D189" s="157" t="str">
        <f>Composições!D82</f>
        <v>BASE EM CONCRETO ARMADO PARA INSTALAÇÃO DE RESERVATÓRIO METÁLICO TIPO TAÇA</v>
      </c>
      <c r="E189" s="158" t="s">
        <v>39</v>
      </c>
      <c r="F189" s="32">
        <v>1</v>
      </c>
      <c r="G189" s="194"/>
      <c r="H189" s="7">
        <f t="shared" ref="H189" si="63">ROUND((G189*(1+$B$10)),2)</f>
        <v>0</v>
      </c>
      <c r="I189" s="7">
        <f t="shared" ref="I189:I190" si="64">ROUND((F189*H189),2)</f>
        <v>0</v>
      </c>
      <c r="J189" s="8" t="e">
        <f>(I189/$I$391)</f>
        <v>#DIV/0!</v>
      </c>
      <c r="L189" s="22"/>
    </row>
    <row r="190" spans="1:12" s="156" customFormat="1" ht="40.5" outlineLevel="1">
      <c r="A190" s="155" t="s">
        <v>799</v>
      </c>
      <c r="B190" s="165" t="s">
        <v>468</v>
      </c>
      <c r="C190" s="165" t="s">
        <v>365</v>
      </c>
      <c r="D190" s="17" t="s">
        <v>597</v>
      </c>
      <c r="E190" s="16" t="s">
        <v>458</v>
      </c>
      <c r="F190" s="37">
        <v>1</v>
      </c>
      <c r="G190" s="195"/>
      <c r="H190" s="18">
        <f>ROUND((G190*(1+$B$10)),2)</f>
        <v>0</v>
      </c>
      <c r="I190" s="18">
        <f t="shared" si="64"/>
        <v>0</v>
      </c>
      <c r="J190" s="162" t="e">
        <f>(I190/$I$391)</f>
        <v>#DIV/0!</v>
      </c>
      <c r="L190" s="22"/>
    </row>
    <row r="191" spans="1:12" s="4" customFormat="1" ht="16.5" outlineLevel="1">
      <c r="A191" s="155" t="s">
        <v>800</v>
      </c>
      <c r="B191" s="165" t="s">
        <v>450</v>
      </c>
      <c r="C191" s="165" t="s">
        <v>324</v>
      </c>
      <c r="D191" s="17" t="s">
        <v>469</v>
      </c>
      <c r="E191" s="16" t="s">
        <v>39</v>
      </c>
      <c r="F191" s="37">
        <v>1</v>
      </c>
      <c r="G191" s="195"/>
      <c r="H191" s="18">
        <f>ROUND((G191*(1+$B$10)),2)</f>
        <v>0</v>
      </c>
      <c r="I191" s="18">
        <f t="shared" ref="I191" si="65">ROUND((F191*H191),2)</f>
        <v>0</v>
      </c>
      <c r="J191" s="162" t="e">
        <f>(I191/$I$391)</f>
        <v>#DIV/0!</v>
      </c>
      <c r="L191" s="22"/>
    </row>
    <row r="192" spans="1:12" s="4" customFormat="1" ht="16.5">
      <c r="A192" s="200"/>
      <c r="B192" s="201"/>
      <c r="C192" s="201"/>
      <c r="D192" s="201"/>
      <c r="E192" s="201"/>
      <c r="F192" s="201"/>
      <c r="G192" s="201"/>
      <c r="H192" s="201"/>
      <c r="I192" s="201"/>
      <c r="J192" s="202"/>
      <c r="L192" s="22"/>
    </row>
    <row r="193" spans="1:12" s="4" customFormat="1" ht="16.5">
      <c r="A193" s="46">
        <v>15</v>
      </c>
      <c r="B193" s="206"/>
      <c r="C193" s="207"/>
      <c r="D193" s="47" t="s">
        <v>594</v>
      </c>
      <c r="E193" s="206"/>
      <c r="F193" s="208"/>
      <c r="G193" s="208"/>
      <c r="H193" s="207"/>
      <c r="I193" s="48">
        <f>SUM(I194:I231)</f>
        <v>0</v>
      </c>
      <c r="J193" s="49" t="e">
        <f>SUM(J194:J231)</f>
        <v>#DIV/0!</v>
      </c>
      <c r="L193" s="22"/>
    </row>
    <row r="194" spans="1:12" s="4" customFormat="1" ht="40.5" outlineLevel="1">
      <c r="A194" s="155" t="s">
        <v>465</v>
      </c>
      <c r="B194" s="155">
        <v>97901</v>
      </c>
      <c r="C194" s="155" t="s">
        <v>29</v>
      </c>
      <c r="D194" s="6" t="s">
        <v>148</v>
      </c>
      <c r="E194" s="5" t="s">
        <v>39</v>
      </c>
      <c r="F194" s="32">
        <v>33</v>
      </c>
      <c r="G194" s="194"/>
      <c r="H194" s="7">
        <f t="shared" ref="H194:H231" si="66">ROUND((G194*(1+$B$10)),2)</f>
        <v>0</v>
      </c>
      <c r="I194" s="7">
        <f t="shared" ref="I194:I231" si="67">ROUND((F194*H194),2)</f>
        <v>0</v>
      </c>
      <c r="J194" s="8" t="e">
        <f t="shared" ref="J194:J231" si="68">(I194/$I$391)</f>
        <v>#DIV/0!</v>
      </c>
      <c r="L194" s="22"/>
    </row>
    <row r="195" spans="1:12" s="4" customFormat="1" ht="27" outlineLevel="1">
      <c r="A195" s="155" t="s">
        <v>466</v>
      </c>
      <c r="B195" s="155">
        <v>98110</v>
      </c>
      <c r="C195" s="155" t="s">
        <v>29</v>
      </c>
      <c r="D195" s="6" t="s">
        <v>149</v>
      </c>
      <c r="E195" s="5" t="s">
        <v>39</v>
      </c>
      <c r="F195" s="32">
        <v>2</v>
      </c>
      <c r="G195" s="194"/>
      <c r="H195" s="7">
        <f t="shared" si="66"/>
        <v>0</v>
      </c>
      <c r="I195" s="7">
        <f t="shared" si="67"/>
        <v>0</v>
      </c>
      <c r="J195" s="8" t="e">
        <f t="shared" si="68"/>
        <v>#DIV/0!</v>
      </c>
      <c r="L195" s="22"/>
    </row>
    <row r="196" spans="1:12" s="4" customFormat="1" ht="40.5" outlineLevel="1">
      <c r="A196" s="155" t="s">
        <v>467</v>
      </c>
      <c r="B196" s="155">
        <v>104328</v>
      </c>
      <c r="C196" s="155" t="s">
        <v>29</v>
      </c>
      <c r="D196" s="6" t="s">
        <v>150</v>
      </c>
      <c r="E196" s="5" t="s">
        <v>39</v>
      </c>
      <c r="F196" s="32">
        <v>24</v>
      </c>
      <c r="G196" s="194"/>
      <c r="H196" s="7">
        <f t="shared" si="66"/>
        <v>0</v>
      </c>
      <c r="I196" s="7">
        <f t="shared" si="67"/>
        <v>0</v>
      </c>
      <c r="J196" s="8" t="e">
        <f t="shared" si="68"/>
        <v>#DIV/0!</v>
      </c>
      <c r="L196" s="22"/>
    </row>
    <row r="197" spans="1:12" s="4" customFormat="1" ht="40.5" outlineLevel="1">
      <c r="A197" s="155" t="s">
        <v>764</v>
      </c>
      <c r="B197" s="155">
        <v>89707</v>
      </c>
      <c r="C197" s="155" t="s">
        <v>29</v>
      </c>
      <c r="D197" s="6" t="s">
        <v>151</v>
      </c>
      <c r="E197" s="5" t="s">
        <v>39</v>
      </c>
      <c r="F197" s="32">
        <v>8</v>
      </c>
      <c r="G197" s="194"/>
      <c r="H197" s="7">
        <f t="shared" si="66"/>
        <v>0</v>
      </c>
      <c r="I197" s="7">
        <f t="shared" si="67"/>
        <v>0</v>
      </c>
      <c r="J197" s="8" t="e">
        <f t="shared" si="68"/>
        <v>#DIV/0!</v>
      </c>
      <c r="L197" s="22"/>
    </row>
    <row r="198" spans="1:12" s="4" customFormat="1" ht="40.5" outlineLevel="1">
      <c r="A198" s="155" t="s">
        <v>765</v>
      </c>
      <c r="B198" s="155">
        <v>89710</v>
      </c>
      <c r="C198" s="155" t="s">
        <v>29</v>
      </c>
      <c r="D198" s="6" t="s">
        <v>152</v>
      </c>
      <c r="E198" s="5" t="s">
        <v>39</v>
      </c>
      <c r="F198" s="32">
        <v>12</v>
      </c>
      <c r="G198" s="194"/>
      <c r="H198" s="7">
        <f t="shared" si="66"/>
        <v>0</v>
      </c>
      <c r="I198" s="7">
        <f t="shared" si="67"/>
        <v>0</v>
      </c>
      <c r="J198" s="8" t="e">
        <f t="shared" si="68"/>
        <v>#DIV/0!</v>
      </c>
      <c r="L198" s="22"/>
    </row>
    <row r="199" spans="1:12" s="4" customFormat="1" ht="40.5" outlineLevel="1">
      <c r="A199" s="155" t="s">
        <v>766</v>
      </c>
      <c r="B199" s="155">
        <v>89709</v>
      </c>
      <c r="C199" s="155" t="s">
        <v>29</v>
      </c>
      <c r="D199" s="6" t="s">
        <v>153</v>
      </c>
      <c r="E199" s="5" t="s">
        <v>39</v>
      </c>
      <c r="F199" s="32">
        <v>3</v>
      </c>
      <c r="G199" s="194"/>
      <c r="H199" s="7">
        <f t="shared" si="66"/>
        <v>0</v>
      </c>
      <c r="I199" s="7">
        <f t="shared" si="67"/>
        <v>0</v>
      </c>
      <c r="J199" s="8" t="e">
        <f t="shared" si="68"/>
        <v>#DIV/0!</v>
      </c>
      <c r="L199" s="22"/>
    </row>
    <row r="200" spans="1:12" s="4" customFormat="1" ht="27" outlineLevel="1">
      <c r="A200" s="155" t="s">
        <v>767</v>
      </c>
      <c r="B200" s="155">
        <v>86883</v>
      </c>
      <c r="C200" s="155" t="s">
        <v>29</v>
      </c>
      <c r="D200" s="6" t="s">
        <v>154</v>
      </c>
      <c r="E200" s="5" t="s">
        <v>39</v>
      </c>
      <c r="F200" s="32">
        <v>37</v>
      </c>
      <c r="G200" s="194"/>
      <c r="H200" s="7">
        <f t="shared" si="66"/>
        <v>0</v>
      </c>
      <c r="I200" s="7">
        <f t="shared" si="67"/>
        <v>0</v>
      </c>
      <c r="J200" s="8" t="e">
        <f t="shared" si="68"/>
        <v>#DIV/0!</v>
      </c>
      <c r="L200" s="22"/>
    </row>
    <row r="201" spans="1:12" s="4" customFormat="1" ht="16.5" outlineLevel="1">
      <c r="A201" s="155" t="s">
        <v>768</v>
      </c>
      <c r="B201" s="155">
        <v>95250</v>
      </c>
      <c r="C201" s="155" t="s">
        <v>29</v>
      </c>
      <c r="D201" s="6" t="s">
        <v>155</v>
      </c>
      <c r="E201" s="5" t="s">
        <v>39</v>
      </c>
      <c r="F201" s="32">
        <v>28</v>
      </c>
      <c r="G201" s="194"/>
      <c r="H201" s="7">
        <f t="shared" si="66"/>
        <v>0</v>
      </c>
      <c r="I201" s="7">
        <f t="shared" si="67"/>
        <v>0</v>
      </c>
      <c r="J201" s="8" t="e">
        <f t="shared" si="68"/>
        <v>#DIV/0!</v>
      </c>
      <c r="L201" s="22"/>
    </row>
    <row r="202" spans="1:12" s="4" customFormat="1" ht="27" outlineLevel="1">
      <c r="A202" s="155" t="s">
        <v>769</v>
      </c>
      <c r="B202" s="155">
        <v>95252</v>
      </c>
      <c r="C202" s="155" t="s">
        <v>29</v>
      </c>
      <c r="D202" s="6" t="s">
        <v>156</v>
      </c>
      <c r="E202" s="5" t="s">
        <v>39</v>
      </c>
      <c r="F202" s="32">
        <v>9</v>
      </c>
      <c r="G202" s="194"/>
      <c r="H202" s="7">
        <f t="shared" si="66"/>
        <v>0</v>
      </c>
      <c r="I202" s="7">
        <f t="shared" si="67"/>
        <v>0</v>
      </c>
      <c r="J202" s="8" t="e">
        <f t="shared" si="68"/>
        <v>#DIV/0!</v>
      </c>
      <c r="L202" s="22"/>
    </row>
    <row r="203" spans="1:12" s="151" customFormat="1" ht="16.5" outlineLevel="1">
      <c r="A203" s="155" t="s">
        <v>770</v>
      </c>
      <c r="B203" s="155" t="s">
        <v>448</v>
      </c>
      <c r="C203" s="155" t="s">
        <v>324</v>
      </c>
      <c r="D203" s="157" t="s">
        <v>449</v>
      </c>
      <c r="E203" s="5" t="s">
        <v>39</v>
      </c>
      <c r="F203" s="32">
        <v>12</v>
      </c>
      <c r="G203" s="194"/>
      <c r="H203" s="7">
        <f t="shared" ref="H203" si="69">ROUND((G203*(1+$B$10)),2)</f>
        <v>0</v>
      </c>
      <c r="I203" s="7">
        <f t="shared" ref="I203" si="70">ROUND((F203*H203),2)</f>
        <v>0</v>
      </c>
      <c r="J203" s="8" t="e">
        <f t="shared" si="68"/>
        <v>#DIV/0!</v>
      </c>
      <c r="L203" s="22"/>
    </row>
    <row r="204" spans="1:12" s="4" customFormat="1" ht="40.5" outlineLevel="1">
      <c r="A204" s="155" t="s">
        <v>771</v>
      </c>
      <c r="B204" s="155">
        <v>89735</v>
      </c>
      <c r="C204" s="155" t="s">
        <v>29</v>
      </c>
      <c r="D204" s="6" t="s">
        <v>157</v>
      </c>
      <c r="E204" s="5" t="s">
        <v>39</v>
      </c>
      <c r="F204" s="32">
        <v>16</v>
      </c>
      <c r="G204" s="194"/>
      <c r="H204" s="7">
        <f t="shared" si="66"/>
        <v>0</v>
      </c>
      <c r="I204" s="7">
        <f t="shared" si="67"/>
        <v>0</v>
      </c>
      <c r="J204" s="8" t="e">
        <f t="shared" si="68"/>
        <v>#DIV/0!</v>
      </c>
      <c r="L204" s="22"/>
    </row>
    <row r="205" spans="1:12" s="4" customFormat="1" ht="40.5" outlineLevel="1">
      <c r="A205" s="155" t="s">
        <v>772</v>
      </c>
      <c r="B205" s="155">
        <v>89743</v>
      </c>
      <c r="C205" s="155" t="s">
        <v>29</v>
      </c>
      <c r="D205" s="6" t="s">
        <v>158</v>
      </c>
      <c r="E205" s="5" t="s">
        <v>39</v>
      </c>
      <c r="F205" s="32">
        <v>1</v>
      </c>
      <c r="G205" s="194"/>
      <c r="H205" s="7">
        <f t="shared" si="66"/>
        <v>0</v>
      </c>
      <c r="I205" s="7">
        <f t="shared" si="67"/>
        <v>0</v>
      </c>
      <c r="J205" s="8" t="e">
        <f t="shared" si="68"/>
        <v>#DIV/0!</v>
      </c>
      <c r="L205" s="22"/>
    </row>
    <row r="206" spans="1:12" s="4" customFormat="1" ht="40.5" outlineLevel="1">
      <c r="A206" s="155" t="s">
        <v>773</v>
      </c>
      <c r="B206" s="155">
        <v>89730</v>
      </c>
      <c r="C206" s="155" t="s">
        <v>29</v>
      </c>
      <c r="D206" s="6" t="s">
        <v>159</v>
      </c>
      <c r="E206" s="5" t="s">
        <v>39</v>
      </c>
      <c r="F206" s="32">
        <v>13</v>
      </c>
      <c r="G206" s="194"/>
      <c r="H206" s="7">
        <f t="shared" si="66"/>
        <v>0</v>
      </c>
      <c r="I206" s="7">
        <f t="shared" si="67"/>
        <v>0</v>
      </c>
      <c r="J206" s="8" t="e">
        <f t="shared" si="68"/>
        <v>#DIV/0!</v>
      </c>
      <c r="L206" s="22"/>
    </row>
    <row r="207" spans="1:12" s="4" customFormat="1" ht="40.5" outlineLevel="1">
      <c r="A207" s="155" t="s">
        <v>774</v>
      </c>
      <c r="B207" s="155">
        <v>89750</v>
      </c>
      <c r="C207" s="155" t="s">
        <v>29</v>
      </c>
      <c r="D207" s="6" t="s">
        <v>160</v>
      </c>
      <c r="E207" s="5" t="s">
        <v>39</v>
      </c>
      <c r="F207" s="32">
        <v>14</v>
      </c>
      <c r="G207" s="194"/>
      <c r="H207" s="7">
        <f t="shared" si="66"/>
        <v>0</v>
      </c>
      <c r="I207" s="7">
        <f t="shared" si="67"/>
        <v>0</v>
      </c>
      <c r="J207" s="8" t="e">
        <f t="shared" si="68"/>
        <v>#DIV/0!</v>
      </c>
      <c r="L207" s="22"/>
    </row>
    <row r="208" spans="1:12" s="4" customFormat="1" ht="40.5" outlineLevel="1">
      <c r="A208" s="155" t="s">
        <v>775</v>
      </c>
      <c r="B208" s="155">
        <v>89728</v>
      </c>
      <c r="C208" s="155" t="s">
        <v>29</v>
      </c>
      <c r="D208" s="6" t="s">
        <v>161</v>
      </c>
      <c r="E208" s="5" t="s">
        <v>39</v>
      </c>
      <c r="F208" s="32">
        <v>61</v>
      </c>
      <c r="G208" s="194"/>
      <c r="H208" s="7">
        <f t="shared" si="66"/>
        <v>0</v>
      </c>
      <c r="I208" s="7">
        <f t="shared" si="67"/>
        <v>0</v>
      </c>
      <c r="J208" s="8" t="e">
        <f t="shared" si="68"/>
        <v>#DIV/0!</v>
      </c>
      <c r="L208" s="22"/>
    </row>
    <row r="209" spans="1:12" s="4" customFormat="1" ht="40.5" outlineLevel="1">
      <c r="A209" s="155" t="s">
        <v>776</v>
      </c>
      <c r="B209" s="155">
        <v>89733</v>
      </c>
      <c r="C209" s="155" t="s">
        <v>29</v>
      </c>
      <c r="D209" s="6" t="s">
        <v>162</v>
      </c>
      <c r="E209" s="5" t="s">
        <v>39</v>
      </c>
      <c r="F209" s="32">
        <v>16</v>
      </c>
      <c r="G209" s="194"/>
      <c r="H209" s="7">
        <f t="shared" si="66"/>
        <v>0</v>
      </c>
      <c r="I209" s="7">
        <f t="shared" si="67"/>
        <v>0</v>
      </c>
      <c r="J209" s="8" t="e">
        <f t="shared" si="68"/>
        <v>#DIV/0!</v>
      </c>
      <c r="L209" s="22"/>
    </row>
    <row r="210" spans="1:12" s="4" customFormat="1" ht="40.5" outlineLevel="1">
      <c r="A210" s="155" t="s">
        <v>777</v>
      </c>
      <c r="B210" s="155">
        <v>89726</v>
      </c>
      <c r="C210" s="155" t="s">
        <v>29</v>
      </c>
      <c r="D210" s="6" t="s">
        <v>163</v>
      </c>
      <c r="E210" s="5" t="s">
        <v>39</v>
      </c>
      <c r="F210" s="32">
        <v>9</v>
      </c>
      <c r="G210" s="194"/>
      <c r="H210" s="7">
        <f t="shared" si="66"/>
        <v>0</v>
      </c>
      <c r="I210" s="7">
        <f t="shared" si="67"/>
        <v>0</v>
      </c>
      <c r="J210" s="8" t="e">
        <f t="shared" si="68"/>
        <v>#DIV/0!</v>
      </c>
      <c r="L210" s="22"/>
    </row>
    <row r="211" spans="1:12" s="4" customFormat="1" ht="40.5" outlineLevel="1">
      <c r="A211" s="155" t="s">
        <v>778</v>
      </c>
      <c r="B211" s="155">
        <v>89732</v>
      </c>
      <c r="C211" s="155" t="s">
        <v>29</v>
      </c>
      <c r="D211" s="6" t="s">
        <v>164</v>
      </c>
      <c r="E211" s="5" t="s">
        <v>39</v>
      </c>
      <c r="F211" s="32">
        <v>15</v>
      </c>
      <c r="G211" s="194"/>
      <c r="H211" s="7">
        <f t="shared" si="66"/>
        <v>0</v>
      </c>
      <c r="I211" s="7">
        <f t="shared" si="67"/>
        <v>0</v>
      </c>
      <c r="J211" s="8" t="e">
        <f t="shared" si="68"/>
        <v>#DIV/0!</v>
      </c>
      <c r="L211" s="22"/>
    </row>
    <row r="212" spans="1:12" s="4" customFormat="1" ht="40.5" outlineLevel="1">
      <c r="A212" s="155" t="s">
        <v>779</v>
      </c>
      <c r="B212" s="155">
        <v>89731</v>
      </c>
      <c r="C212" s="155" t="s">
        <v>29</v>
      </c>
      <c r="D212" s="6" t="s">
        <v>165</v>
      </c>
      <c r="E212" s="5" t="s">
        <v>39</v>
      </c>
      <c r="F212" s="32">
        <v>32</v>
      </c>
      <c r="G212" s="194"/>
      <c r="H212" s="7">
        <f t="shared" si="66"/>
        <v>0</v>
      </c>
      <c r="I212" s="7">
        <f t="shared" si="67"/>
        <v>0</v>
      </c>
      <c r="J212" s="8" t="e">
        <f t="shared" si="68"/>
        <v>#DIV/0!</v>
      </c>
      <c r="L212" s="22"/>
    </row>
    <row r="213" spans="1:12" s="4" customFormat="1" ht="40.5" outlineLevel="1">
      <c r="A213" s="155" t="s">
        <v>780</v>
      </c>
      <c r="B213" s="155">
        <v>89724</v>
      </c>
      <c r="C213" s="155" t="s">
        <v>29</v>
      </c>
      <c r="D213" s="6" t="s">
        <v>166</v>
      </c>
      <c r="E213" s="5" t="s">
        <v>39</v>
      </c>
      <c r="F213" s="32">
        <v>34</v>
      </c>
      <c r="G213" s="194"/>
      <c r="H213" s="7">
        <f t="shared" si="66"/>
        <v>0</v>
      </c>
      <c r="I213" s="7">
        <f t="shared" si="67"/>
        <v>0</v>
      </c>
      <c r="J213" s="8" t="e">
        <f t="shared" si="68"/>
        <v>#DIV/0!</v>
      </c>
      <c r="L213" s="22"/>
    </row>
    <row r="214" spans="1:12" s="4" customFormat="1" ht="40.5" outlineLevel="1">
      <c r="A214" s="155" t="s">
        <v>781</v>
      </c>
      <c r="B214" s="155">
        <v>104353</v>
      </c>
      <c r="C214" s="155" t="s">
        <v>29</v>
      </c>
      <c r="D214" s="6" t="s">
        <v>167</v>
      </c>
      <c r="E214" s="5" t="s">
        <v>39</v>
      </c>
      <c r="F214" s="32">
        <v>18</v>
      </c>
      <c r="G214" s="194"/>
      <c r="H214" s="7">
        <f t="shared" si="66"/>
        <v>0</v>
      </c>
      <c r="I214" s="7">
        <f t="shared" si="67"/>
        <v>0</v>
      </c>
      <c r="J214" s="8" t="e">
        <f t="shared" si="68"/>
        <v>#DIV/0!</v>
      </c>
      <c r="L214" s="22"/>
    </row>
    <row r="215" spans="1:12" s="4" customFormat="1" ht="40.5" outlineLevel="1">
      <c r="A215" s="155" t="s">
        <v>782</v>
      </c>
      <c r="B215" s="155">
        <v>89797</v>
      </c>
      <c r="C215" s="155" t="s">
        <v>29</v>
      </c>
      <c r="D215" s="6" t="s">
        <v>168</v>
      </c>
      <c r="E215" s="5" t="s">
        <v>39</v>
      </c>
      <c r="F215" s="32">
        <v>11</v>
      </c>
      <c r="G215" s="194"/>
      <c r="H215" s="7">
        <f t="shared" si="66"/>
        <v>0</v>
      </c>
      <c r="I215" s="7">
        <f t="shared" si="67"/>
        <v>0</v>
      </c>
      <c r="J215" s="8" t="e">
        <f t="shared" si="68"/>
        <v>#DIV/0!</v>
      </c>
      <c r="L215" s="22"/>
    </row>
    <row r="216" spans="1:12" s="4" customFormat="1" ht="40.5" outlineLevel="1">
      <c r="A216" s="155" t="s">
        <v>783</v>
      </c>
      <c r="B216" s="155">
        <v>89783</v>
      </c>
      <c r="C216" s="155" t="s">
        <v>29</v>
      </c>
      <c r="D216" s="6" t="s">
        <v>169</v>
      </c>
      <c r="E216" s="5" t="s">
        <v>39</v>
      </c>
      <c r="F216" s="32">
        <v>6</v>
      </c>
      <c r="G216" s="194"/>
      <c r="H216" s="7">
        <f t="shared" si="66"/>
        <v>0</v>
      </c>
      <c r="I216" s="7">
        <f t="shared" si="67"/>
        <v>0</v>
      </c>
      <c r="J216" s="8" t="e">
        <f t="shared" si="68"/>
        <v>#DIV/0!</v>
      </c>
      <c r="L216" s="22"/>
    </row>
    <row r="217" spans="1:12" s="4" customFormat="1" ht="40.5" outlineLevel="1">
      <c r="A217" s="155" t="s">
        <v>784</v>
      </c>
      <c r="B217" s="155">
        <v>89785</v>
      </c>
      <c r="C217" s="155" t="s">
        <v>29</v>
      </c>
      <c r="D217" s="6" t="s">
        <v>170</v>
      </c>
      <c r="E217" s="5" t="s">
        <v>39</v>
      </c>
      <c r="F217" s="32">
        <v>4</v>
      </c>
      <c r="G217" s="194"/>
      <c r="H217" s="7">
        <f t="shared" si="66"/>
        <v>0</v>
      </c>
      <c r="I217" s="7">
        <f t="shared" si="67"/>
        <v>0</v>
      </c>
      <c r="J217" s="8" t="e">
        <f t="shared" si="68"/>
        <v>#DIV/0!</v>
      </c>
      <c r="L217" s="22"/>
    </row>
    <row r="218" spans="1:12" s="4" customFormat="1" ht="40.5" outlineLevel="1">
      <c r="A218" s="155" t="s">
        <v>785</v>
      </c>
      <c r="B218" s="155">
        <v>104343</v>
      </c>
      <c r="C218" s="155" t="s">
        <v>29</v>
      </c>
      <c r="D218" s="6" t="s">
        <v>171</v>
      </c>
      <c r="E218" s="5" t="s">
        <v>39</v>
      </c>
      <c r="F218" s="32">
        <v>13</v>
      </c>
      <c r="G218" s="194"/>
      <c r="H218" s="7">
        <f t="shared" si="66"/>
        <v>0</v>
      </c>
      <c r="I218" s="7">
        <f t="shared" si="67"/>
        <v>0</v>
      </c>
      <c r="J218" s="8" t="e">
        <f t="shared" si="68"/>
        <v>#DIV/0!</v>
      </c>
      <c r="L218" s="22"/>
    </row>
    <row r="219" spans="1:12" s="4" customFormat="1" ht="40.5" outlineLevel="1">
      <c r="A219" s="155" t="s">
        <v>786</v>
      </c>
      <c r="B219" s="155">
        <v>89752</v>
      </c>
      <c r="C219" s="155" t="s">
        <v>29</v>
      </c>
      <c r="D219" s="6" t="s">
        <v>172</v>
      </c>
      <c r="E219" s="5" t="s">
        <v>39</v>
      </c>
      <c r="F219" s="32">
        <v>89</v>
      </c>
      <c r="G219" s="194"/>
      <c r="H219" s="7">
        <f t="shared" si="66"/>
        <v>0</v>
      </c>
      <c r="I219" s="7">
        <f t="shared" si="67"/>
        <v>0</v>
      </c>
      <c r="J219" s="8" t="e">
        <f t="shared" si="68"/>
        <v>#DIV/0!</v>
      </c>
      <c r="L219" s="22"/>
    </row>
    <row r="220" spans="1:12" s="4" customFormat="1" ht="40.5" outlineLevel="1">
      <c r="A220" s="155" t="s">
        <v>787</v>
      </c>
      <c r="B220" s="155">
        <v>89779</v>
      </c>
      <c r="C220" s="155" t="s">
        <v>29</v>
      </c>
      <c r="D220" s="6" t="s">
        <v>173</v>
      </c>
      <c r="E220" s="5" t="s">
        <v>39</v>
      </c>
      <c r="F220" s="32">
        <v>8</v>
      </c>
      <c r="G220" s="194"/>
      <c r="H220" s="7">
        <f t="shared" si="66"/>
        <v>0</v>
      </c>
      <c r="I220" s="7">
        <f t="shared" si="67"/>
        <v>0</v>
      </c>
      <c r="J220" s="8" t="e">
        <f t="shared" si="68"/>
        <v>#DIV/0!</v>
      </c>
      <c r="L220" s="22"/>
    </row>
    <row r="221" spans="1:12" s="4" customFormat="1" ht="40.5" outlineLevel="1">
      <c r="A221" s="155" t="s">
        <v>788</v>
      </c>
      <c r="B221" s="155">
        <v>89778</v>
      </c>
      <c r="C221" s="155" t="s">
        <v>29</v>
      </c>
      <c r="D221" s="6" t="s">
        <v>174</v>
      </c>
      <c r="E221" s="5" t="s">
        <v>39</v>
      </c>
      <c r="F221" s="32">
        <v>75</v>
      </c>
      <c r="G221" s="194"/>
      <c r="H221" s="7">
        <f t="shared" si="66"/>
        <v>0</v>
      </c>
      <c r="I221" s="7">
        <f t="shared" si="67"/>
        <v>0</v>
      </c>
      <c r="J221" s="8" t="e">
        <f t="shared" si="68"/>
        <v>#DIV/0!</v>
      </c>
      <c r="L221" s="22"/>
    </row>
    <row r="222" spans="1:12" s="4" customFormat="1" ht="40.5" outlineLevel="1">
      <c r="A222" s="155" t="s">
        <v>789</v>
      </c>
      <c r="B222" s="155">
        <v>89753</v>
      </c>
      <c r="C222" s="155" t="s">
        <v>29</v>
      </c>
      <c r="D222" s="6" t="s">
        <v>175</v>
      </c>
      <c r="E222" s="5" t="s">
        <v>39</v>
      </c>
      <c r="F222" s="32">
        <v>130</v>
      </c>
      <c r="G222" s="194"/>
      <c r="H222" s="7">
        <f t="shared" si="66"/>
        <v>0</v>
      </c>
      <c r="I222" s="7">
        <f t="shared" si="67"/>
        <v>0</v>
      </c>
      <c r="J222" s="8" t="e">
        <f t="shared" si="68"/>
        <v>#DIV/0!</v>
      </c>
      <c r="L222" s="22"/>
    </row>
    <row r="223" spans="1:12" s="4" customFormat="1" ht="40.5" outlineLevel="1">
      <c r="A223" s="155" t="s">
        <v>790</v>
      </c>
      <c r="B223" s="155">
        <v>89774</v>
      </c>
      <c r="C223" s="155" t="s">
        <v>29</v>
      </c>
      <c r="D223" s="6" t="s">
        <v>176</v>
      </c>
      <c r="E223" s="5" t="s">
        <v>39</v>
      </c>
      <c r="F223" s="32">
        <v>7</v>
      </c>
      <c r="G223" s="194"/>
      <c r="H223" s="7">
        <f t="shared" si="66"/>
        <v>0</v>
      </c>
      <c r="I223" s="7">
        <f t="shared" si="67"/>
        <v>0</v>
      </c>
      <c r="J223" s="8" t="e">
        <f t="shared" si="68"/>
        <v>#DIV/0!</v>
      </c>
      <c r="L223" s="22"/>
    </row>
    <row r="224" spans="1:12" s="4" customFormat="1" ht="40.5" outlineLevel="1">
      <c r="A224" s="155" t="s">
        <v>791</v>
      </c>
      <c r="B224" s="155">
        <v>104347</v>
      </c>
      <c r="C224" s="155" t="s">
        <v>29</v>
      </c>
      <c r="D224" s="6" t="s">
        <v>177</v>
      </c>
      <c r="E224" s="5" t="s">
        <v>39</v>
      </c>
      <c r="F224" s="32">
        <v>2</v>
      </c>
      <c r="G224" s="194"/>
      <c r="H224" s="7">
        <f t="shared" si="66"/>
        <v>0</v>
      </c>
      <c r="I224" s="7">
        <f t="shared" si="67"/>
        <v>0</v>
      </c>
      <c r="J224" s="8" t="e">
        <f t="shared" si="68"/>
        <v>#DIV/0!</v>
      </c>
      <c r="L224" s="22"/>
    </row>
    <row r="225" spans="1:12" s="4" customFormat="1" ht="40.5" outlineLevel="1">
      <c r="A225" s="155" t="s">
        <v>792</v>
      </c>
      <c r="B225" s="155">
        <v>104348</v>
      </c>
      <c r="C225" s="155" t="s">
        <v>29</v>
      </c>
      <c r="D225" s="6" t="s">
        <v>178</v>
      </c>
      <c r="E225" s="5" t="s">
        <v>39</v>
      </c>
      <c r="F225" s="32">
        <v>16</v>
      </c>
      <c r="G225" s="194"/>
      <c r="H225" s="7">
        <f t="shared" si="66"/>
        <v>0</v>
      </c>
      <c r="I225" s="7">
        <f t="shared" si="67"/>
        <v>0</v>
      </c>
      <c r="J225" s="8" t="e">
        <f t="shared" si="68"/>
        <v>#DIV/0!</v>
      </c>
      <c r="L225" s="22"/>
    </row>
    <row r="226" spans="1:12" s="4" customFormat="1" ht="40.5" outlineLevel="1">
      <c r="A226" s="155" t="s">
        <v>793</v>
      </c>
      <c r="B226" s="155">
        <v>89712</v>
      </c>
      <c r="C226" s="155" t="s">
        <v>29</v>
      </c>
      <c r="D226" s="6" t="s">
        <v>179</v>
      </c>
      <c r="E226" s="5" t="s">
        <v>45</v>
      </c>
      <c r="F226" s="32">
        <v>154.19999999999999</v>
      </c>
      <c r="G226" s="194"/>
      <c r="H226" s="7">
        <f t="shared" si="66"/>
        <v>0</v>
      </c>
      <c r="I226" s="7">
        <f t="shared" si="67"/>
        <v>0</v>
      </c>
      <c r="J226" s="8" t="e">
        <f t="shared" si="68"/>
        <v>#DIV/0!</v>
      </c>
      <c r="L226" s="22"/>
    </row>
    <row r="227" spans="1:12" s="4" customFormat="1" ht="40.5" outlineLevel="1">
      <c r="A227" s="155" t="s">
        <v>794</v>
      </c>
      <c r="B227" s="155">
        <v>89713</v>
      </c>
      <c r="C227" s="155" t="s">
        <v>29</v>
      </c>
      <c r="D227" s="6" t="s">
        <v>180</v>
      </c>
      <c r="E227" s="5" t="s">
        <v>45</v>
      </c>
      <c r="F227" s="32">
        <v>25.5</v>
      </c>
      <c r="G227" s="194"/>
      <c r="H227" s="7">
        <f t="shared" si="66"/>
        <v>0</v>
      </c>
      <c r="I227" s="7">
        <f t="shared" si="67"/>
        <v>0</v>
      </c>
      <c r="J227" s="8" t="e">
        <f t="shared" si="68"/>
        <v>#DIV/0!</v>
      </c>
      <c r="L227" s="22"/>
    </row>
    <row r="228" spans="1:12" s="4" customFormat="1" ht="40.5" outlineLevel="1">
      <c r="A228" s="155" t="s">
        <v>795</v>
      </c>
      <c r="B228" s="155">
        <v>89714</v>
      </c>
      <c r="C228" s="155" t="s">
        <v>29</v>
      </c>
      <c r="D228" s="6" t="s">
        <v>181</v>
      </c>
      <c r="E228" s="5" t="s">
        <v>45</v>
      </c>
      <c r="F228" s="32">
        <v>147.6</v>
      </c>
      <c r="G228" s="194"/>
      <c r="H228" s="7">
        <f t="shared" si="66"/>
        <v>0</v>
      </c>
      <c r="I228" s="7">
        <f t="shared" si="67"/>
        <v>0</v>
      </c>
      <c r="J228" s="8" t="e">
        <f t="shared" si="68"/>
        <v>#DIV/0!</v>
      </c>
      <c r="L228" s="22"/>
    </row>
    <row r="229" spans="1:12" s="4" customFormat="1" ht="40.5" outlineLevel="1">
      <c r="A229" s="155" t="s">
        <v>796</v>
      </c>
      <c r="B229" s="155">
        <v>89711</v>
      </c>
      <c r="C229" s="155" t="s">
        <v>29</v>
      </c>
      <c r="D229" s="6" t="s">
        <v>182</v>
      </c>
      <c r="E229" s="5" t="s">
        <v>45</v>
      </c>
      <c r="F229" s="32">
        <v>54.4</v>
      </c>
      <c r="G229" s="194"/>
      <c r="H229" s="7">
        <f t="shared" si="66"/>
        <v>0</v>
      </c>
      <c r="I229" s="7">
        <f t="shared" si="67"/>
        <v>0</v>
      </c>
      <c r="J229" s="8" t="e">
        <f t="shared" si="68"/>
        <v>#DIV/0!</v>
      </c>
      <c r="L229" s="22"/>
    </row>
    <row r="230" spans="1:12" s="4" customFormat="1" ht="40.5" outlineLevel="1">
      <c r="A230" s="155" t="s">
        <v>797</v>
      </c>
      <c r="B230" s="155">
        <v>104344</v>
      </c>
      <c r="C230" s="155" t="s">
        <v>29</v>
      </c>
      <c r="D230" s="6" t="s">
        <v>183</v>
      </c>
      <c r="E230" s="5" t="s">
        <v>39</v>
      </c>
      <c r="F230" s="32">
        <v>6</v>
      </c>
      <c r="G230" s="194"/>
      <c r="H230" s="7">
        <f t="shared" si="66"/>
        <v>0</v>
      </c>
      <c r="I230" s="7">
        <f t="shared" si="67"/>
        <v>0</v>
      </c>
      <c r="J230" s="8" t="e">
        <f t="shared" si="68"/>
        <v>#DIV/0!</v>
      </c>
      <c r="L230" s="22"/>
    </row>
    <row r="231" spans="1:12" s="4" customFormat="1" ht="40.5" outlineLevel="1">
      <c r="A231" s="155" t="s">
        <v>798</v>
      </c>
      <c r="B231" s="155">
        <v>89784</v>
      </c>
      <c r="C231" s="155" t="s">
        <v>29</v>
      </c>
      <c r="D231" s="6" t="s">
        <v>184</v>
      </c>
      <c r="E231" s="5" t="s">
        <v>39</v>
      </c>
      <c r="F231" s="32">
        <v>37</v>
      </c>
      <c r="G231" s="194"/>
      <c r="H231" s="7">
        <f t="shared" si="66"/>
        <v>0</v>
      </c>
      <c r="I231" s="7">
        <f t="shared" si="67"/>
        <v>0</v>
      </c>
      <c r="J231" s="8" t="e">
        <f t="shared" si="68"/>
        <v>#DIV/0!</v>
      </c>
      <c r="L231" s="22"/>
    </row>
    <row r="232" spans="1:12" s="4" customFormat="1" ht="16.5">
      <c r="A232" s="200"/>
      <c r="B232" s="201"/>
      <c r="C232" s="201"/>
      <c r="D232" s="201"/>
      <c r="E232" s="201"/>
      <c r="F232" s="201"/>
      <c r="G232" s="201"/>
      <c r="H232" s="201"/>
      <c r="I232" s="201"/>
      <c r="J232" s="202"/>
      <c r="L232" s="22"/>
    </row>
    <row r="233" spans="1:12" s="4" customFormat="1" ht="16.5">
      <c r="A233" s="46">
        <v>16</v>
      </c>
      <c r="B233" s="206"/>
      <c r="C233" s="207"/>
      <c r="D233" s="47" t="s">
        <v>18</v>
      </c>
      <c r="E233" s="206"/>
      <c r="F233" s="208"/>
      <c r="G233" s="208"/>
      <c r="H233" s="207"/>
      <c r="I233" s="48">
        <f>SUM(I234+I237+I253+I259)</f>
        <v>0</v>
      </c>
      <c r="J233" s="49" t="e">
        <f>SUM(J234+J237+J253+J259)</f>
        <v>#DIV/0!</v>
      </c>
      <c r="L233" s="22"/>
    </row>
    <row r="234" spans="1:12" s="4" customFormat="1" ht="16.5">
      <c r="A234" s="9" t="s">
        <v>648</v>
      </c>
      <c r="B234" s="203"/>
      <c r="C234" s="204"/>
      <c r="D234" s="10" t="s">
        <v>204</v>
      </c>
      <c r="E234" s="203"/>
      <c r="F234" s="205"/>
      <c r="G234" s="205"/>
      <c r="H234" s="204"/>
      <c r="I234" s="11">
        <f>SUM(I235:I236)</f>
        <v>0</v>
      </c>
      <c r="J234" s="12" t="e">
        <f>SUM(J235:J236)</f>
        <v>#DIV/0!</v>
      </c>
      <c r="L234" s="22"/>
    </row>
    <row r="235" spans="1:12" s="4" customFormat="1" ht="40.5" outlineLevel="1">
      <c r="A235" s="155" t="s">
        <v>649</v>
      </c>
      <c r="B235" s="155">
        <v>101881</v>
      </c>
      <c r="C235" s="155" t="s">
        <v>29</v>
      </c>
      <c r="D235" s="6" t="s">
        <v>205</v>
      </c>
      <c r="E235" s="5" t="s">
        <v>39</v>
      </c>
      <c r="F235" s="32">
        <v>3</v>
      </c>
      <c r="G235" s="194"/>
      <c r="H235" s="7">
        <f t="shared" ref="H235:H258" si="71">ROUND((G235*(1+$B$10)),2)</f>
        <v>0</v>
      </c>
      <c r="I235" s="7">
        <f t="shared" ref="I235:I236" si="72">ROUND((F235*H235),2)</f>
        <v>0</v>
      </c>
      <c r="J235" s="8" t="e">
        <f>(I235/$I$391)</f>
        <v>#DIV/0!</v>
      </c>
      <c r="L235" s="22"/>
    </row>
    <row r="236" spans="1:12" s="4" customFormat="1" ht="27" outlineLevel="1">
      <c r="A236" s="155" t="s">
        <v>763</v>
      </c>
      <c r="B236" s="155" t="s">
        <v>206</v>
      </c>
      <c r="C236" s="155" t="s">
        <v>36</v>
      </c>
      <c r="D236" s="6" t="s">
        <v>207</v>
      </c>
      <c r="E236" s="5" t="s">
        <v>39</v>
      </c>
      <c r="F236" s="32">
        <v>1</v>
      </c>
      <c r="G236" s="194"/>
      <c r="H236" s="7">
        <f t="shared" si="71"/>
        <v>0</v>
      </c>
      <c r="I236" s="7">
        <f t="shared" si="72"/>
        <v>0</v>
      </c>
      <c r="J236" s="8" t="e">
        <f>(I236/$I$391)</f>
        <v>#DIV/0!</v>
      </c>
      <c r="L236" s="22"/>
    </row>
    <row r="237" spans="1:12" s="4" customFormat="1" ht="16.5">
      <c r="A237" s="9" t="s">
        <v>650</v>
      </c>
      <c r="B237" s="203"/>
      <c r="C237" s="204"/>
      <c r="D237" s="10" t="s">
        <v>208</v>
      </c>
      <c r="E237" s="203"/>
      <c r="F237" s="205"/>
      <c r="G237" s="205"/>
      <c r="H237" s="204"/>
      <c r="I237" s="11">
        <f>SUM(I238:I252)</f>
        <v>0</v>
      </c>
      <c r="J237" s="12" t="e">
        <f>SUM(J238:J252)</f>
        <v>#DIV/0!</v>
      </c>
      <c r="L237" s="22"/>
    </row>
    <row r="238" spans="1:12" s="4" customFormat="1" ht="27" outlineLevel="1">
      <c r="A238" s="155" t="s">
        <v>651</v>
      </c>
      <c r="B238" s="155">
        <v>96977</v>
      </c>
      <c r="C238" s="155" t="s">
        <v>29</v>
      </c>
      <c r="D238" s="6" t="s">
        <v>209</v>
      </c>
      <c r="E238" s="5" t="s">
        <v>45</v>
      </c>
      <c r="F238" s="32">
        <v>15</v>
      </c>
      <c r="G238" s="194"/>
      <c r="H238" s="7">
        <f t="shared" si="71"/>
        <v>0</v>
      </c>
      <c r="I238" s="7">
        <f t="shared" ref="I238:I252" si="73">ROUND((F238*H238),2)</f>
        <v>0</v>
      </c>
      <c r="J238" s="8" t="e">
        <f t="shared" ref="J238:J252" si="74">(I238/$I$391)</f>
        <v>#DIV/0!</v>
      </c>
      <c r="L238" s="22"/>
    </row>
    <row r="239" spans="1:12" s="4" customFormat="1" ht="27" outlineLevel="1">
      <c r="A239" s="155" t="s">
        <v>749</v>
      </c>
      <c r="B239" s="192">
        <v>425</v>
      </c>
      <c r="C239" s="165" t="s">
        <v>346</v>
      </c>
      <c r="D239" s="6" t="s">
        <v>210</v>
      </c>
      <c r="E239" s="5" t="s">
        <v>39</v>
      </c>
      <c r="F239" s="32">
        <v>3</v>
      </c>
      <c r="G239" s="194"/>
      <c r="H239" s="7">
        <f t="shared" si="71"/>
        <v>0</v>
      </c>
      <c r="I239" s="7">
        <f t="shared" si="73"/>
        <v>0</v>
      </c>
      <c r="J239" s="8" t="e">
        <f t="shared" si="74"/>
        <v>#DIV/0!</v>
      </c>
      <c r="L239" s="22"/>
    </row>
    <row r="240" spans="1:12" s="4" customFormat="1" ht="27" outlineLevel="1">
      <c r="A240" s="155" t="s">
        <v>750</v>
      </c>
      <c r="B240" s="155">
        <v>98111</v>
      </c>
      <c r="C240" s="155" t="s">
        <v>29</v>
      </c>
      <c r="D240" s="6" t="s">
        <v>211</v>
      </c>
      <c r="E240" s="5" t="s">
        <v>39</v>
      </c>
      <c r="F240" s="32">
        <v>2</v>
      </c>
      <c r="G240" s="194"/>
      <c r="H240" s="7">
        <f t="shared" si="71"/>
        <v>0</v>
      </c>
      <c r="I240" s="7">
        <f t="shared" si="73"/>
        <v>0</v>
      </c>
      <c r="J240" s="8" t="e">
        <f t="shared" si="74"/>
        <v>#DIV/0!</v>
      </c>
      <c r="L240" s="22"/>
    </row>
    <row r="241" spans="1:12" s="4" customFormat="1" ht="54" outlineLevel="1">
      <c r="A241" s="155" t="s">
        <v>751</v>
      </c>
      <c r="B241" s="155">
        <v>104477</v>
      </c>
      <c r="C241" s="155" t="s">
        <v>29</v>
      </c>
      <c r="D241" s="6" t="s">
        <v>212</v>
      </c>
      <c r="E241" s="5" t="s">
        <v>39</v>
      </c>
      <c r="F241" s="32">
        <v>82</v>
      </c>
      <c r="G241" s="194"/>
      <c r="H241" s="7">
        <f t="shared" si="71"/>
        <v>0</v>
      </c>
      <c r="I241" s="7">
        <f t="shared" si="73"/>
        <v>0</v>
      </c>
      <c r="J241" s="8" t="e">
        <f t="shared" si="74"/>
        <v>#DIV/0!</v>
      </c>
      <c r="L241" s="22"/>
    </row>
    <row r="242" spans="1:12" s="4" customFormat="1" ht="54" outlineLevel="1">
      <c r="A242" s="155" t="s">
        <v>752</v>
      </c>
      <c r="B242" s="155">
        <v>104479</v>
      </c>
      <c r="C242" s="155" t="s">
        <v>29</v>
      </c>
      <c r="D242" s="6" t="s">
        <v>213</v>
      </c>
      <c r="E242" s="5" t="s">
        <v>39</v>
      </c>
      <c r="F242" s="32">
        <v>51</v>
      </c>
      <c r="G242" s="194"/>
      <c r="H242" s="7">
        <f t="shared" si="71"/>
        <v>0</v>
      </c>
      <c r="I242" s="7">
        <f t="shared" si="73"/>
        <v>0</v>
      </c>
      <c r="J242" s="8" t="e">
        <f t="shared" si="74"/>
        <v>#DIV/0!</v>
      </c>
      <c r="L242" s="22"/>
    </row>
    <row r="243" spans="1:12" s="4" customFormat="1" ht="54" outlineLevel="1">
      <c r="A243" s="155" t="s">
        <v>753</v>
      </c>
      <c r="B243" s="155">
        <v>104481</v>
      </c>
      <c r="C243" s="155" t="s">
        <v>29</v>
      </c>
      <c r="D243" s="6" t="s">
        <v>214</v>
      </c>
      <c r="E243" s="5" t="s">
        <v>39</v>
      </c>
      <c r="F243" s="32">
        <v>10</v>
      </c>
      <c r="G243" s="194"/>
      <c r="H243" s="7">
        <f t="shared" si="71"/>
        <v>0</v>
      </c>
      <c r="I243" s="7">
        <f t="shared" si="73"/>
        <v>0</v>
      </c>
      <c r="J243" s="8" t="e">
        <f t="shared" si="74"/>
        <v>#DIV/0!</v>
      </c>
      <c r="L243" s="22"/>
    </row>
    <row r="244" spans="1:12" s="4" customFormat="1" ht="54" outlineLevel="1">
      <c r="A244" s="155" t="s">
        <v>754</v>
      </c>
      <c r="B244" s="155">
        <v>104480</v>
      </c>
      <c r="C244" s="155" t="s">
        <v>29</v>
      </c>
      <c r="D244" s="6" t="s">
        <v>215</v>
      </c>
      <c r="E244" s="5" t="s">
        <v>39</v>
      </c>
      <c r="F244" s="32">
        <v>21</v>
      </c>
      <c r="G244" s="194"/>
      <c r="H244" s="7">
        <f t="shared" si="71"/>
        <v>0</v>
      </c>
      <c r="I244" s="7">
        <f t="shared" si="73"/>
        <v>0</v>
      </c>
      <c r="J244" s="8" t="e">
        <f t="shared" si="74"/>
        <v>#DIV/0!</v>
      </c>
      <c r="L244" s="22"/>
    </row>
    <row r="245" spans="1:12" s="4" customFormat="1" ht="40.5" outlineLevel="1">
      <c r="A245" s="155" t="s">
        <v>755</v>
      </c>
      <c r="B245" s="155">
        <v>91854</v>
      </c>
      <c r="C245" s="155" t="s">
        <v>29</v>
      </c>
      <c r="D245" s="6" t="s">
        <v>216</v>
      </c>
      <c r="E245" s="5" t="s">
        <v>45</v>
      </c>
      <c r="F245" s="32">
        <v>896</v>
      </c>
      <c r="G245" s="194"/>
      <c r="H245" s="7">
        <f t="shared" si="71"/>
        <v>0</v>
      </c>
      <c r="I245" s="7">
        <f t="shared" si="73"/>
        <v>0</v>
      </c>
      <c r="J245" s="8" t="e">
        <f t="shared" si="74"/>
        <v>#DIV/0!</v>
      </c>
      <c r="L245" s="22"/>
    </row>
    <row r="246" spans="1:12" s="4" customFormat="1" ht="40.5" outlineLevel="1">
      <c r="A246" s="155" t="s">
        <v>756</v>
      </c>
      <c r="B246" s="155">
        <v>91836</v>
      </c>
      <c r="C246" s="155" t="s">
        <v>29</v>
      </c>
      <c r="D246" s="6" t="s">
        <v>217</v>
      </c>
      <c r="E246" s="5" t="s">
        <v>45</v>
      </c>
      <c r="F246" s="32">
        <v>635</v>
      </c>
      <c r="G246" s="194"/>
      <c r="H246" s="7">
        <f t="shared" si="71"/>
        <v>0</v>
      </c>
      <c r="I246" s="7">
        <f t="shared" si="73"/>
        <v>0</v>
      </c>
      <c r="J246" s="8" t="e">
        <f t="shared" si="74"/>
        <v>#DIV/0!</v>
      </c>
      <c r="L246" s="22"/>
    </row>
    <row r="247" spans="1:12" s="4" customFormat="1" ht="27" outlineLevel="1">
      <c r="A247" s="155" t="s">
        <v>757</v>
      </c>
      <c r="B247" s="155">
        <v>91926</v>
      </c>
      <c r="C247" s="155" t="s">
        <v>29</v>
      </c>
      <c r="D247" s="6" t="s">
        <v>218</v>
      </c>
      <c r="E247" s="5" t="s">
        <v>45</v>
      </c>
      <c r="F247" s="32">
        <v>880</v>
      </c>
      <c r="G247" s="194"/>
      <c r="H247" s="7">
        <f t="shared" si="71"/>
        <v>0</v>
      </c>
      <c r="I247" s="7">
        <f t="shared" si="73"/>
        <v>0</v>
      </c>
      <c r="J247" s="8" t="e">
        <f t="shared" si="74"/>
        <v>#DIV/0!</v>
      </c>
      <c r="L247" s="22"/>
    </row>
    <row r="248" spans="1:12" s="4" customFormat="1" ht="27" outlineLevel="1">
      <c r="A248" s="155" t="s">
        <v>758</v>
      </c>
      <c r="B248" s="155">
        <v>91929</v>
      </c>
      <c r="C248" s="155" t="s">
        <v>29</v>
      </c>
      <c r="D248" s="6" t="s">
        <v>219</v>
      </c>
      <c r="E248" s="5" t="s">
        <v>45</v>
      </c>
      <c r="F248" s="32">
        <v>325</v>
      </c>
      <c r="G248" s="194"/>
      <c r="H248" s="7">
        <f t="shared" si="71"/>
        <v>0</v>
      </c>
      <c r="I248" s="7">
        <f t="shared" si="73"/>
        <v>0</v>
      </c>
      <c r="J248" s="8" t="e">
        <f t="shared" si="74"/>
        <v>#DIV/0!</v>
      </c>
      <c r="L248" s="22"/>
    </row>
    <row r="249" spans="1:12" s="4" customFormat="1" ht="27" outlineLevel="1">
      <c r="A249" s="155" t="s">
        <v>759</v>
      </c>
      <c r="B249" s="155">
        <v>91935</v>
      </c>
      <c r="C249" s="155" t="s">
        <v>29</v>
      </c>
      <c r="D249" s="6" t="s">
        <v>220</v>
      </c>
      <c r="E249" s="5" t="s">
        <v>45</v>
      </c>
      <c r="F249" s="32">
        <v>125</v>
      </c>
      <c r="G249" s="194"/>
      <c r="H249" s="7">
        <f t="shared" si="71"/>
        <v>0</v>
      </c>
      <c r="I249" s="7">
        <f t="shared" si="73"/>
        <v>0</v>
      </c>
      <c r="J249" s="8" t="e">
        <f t="shared" si="74"/>
        <v>#DIV/0!</v>
      </c>
      <c r="L249" s="22"/>
    </row>
    <row r="250" spans="1:12" s="4" customFormat="1" ht="27" outlineLevel="1">
      <c r="A250" s="155" t="s">
        <v>760</v>
      </c>
      <c r="B250" s="155">
        <v>102115</v>
      </c>
      <c r="C250" s="155" t="s">
        <v>29</v>
      </c>
      <c r="D250" s="6" t="s">
        <v>221</v>
      </c>
      <c r="E250" s="5" t="s">
        <v>39</v>
      </c>
      <c r="F250" s="32">
        <v>1</v>
      </c>
      <c r="G250" s="194"/>
      <c r="H250" s="7">
        <f t="shared" si="71"/>
        <v>0</v>
      </c>
      <c r="I250" s="7">
        <f t="shared" si="73"/>
        <v>0</v>
      </c>
      <c r="J250" s="8" t="e">
        <f t="shared" si="74"/>
        <v>#DIV/0!</v>
      </c>
      <c r="L250" s="22"/>
    </row>
    <row r="251" spans="1:12" s="4" customFormat="1" ht="27" outlineLevel="1">
      <c r="A251" s="155" t="s">
        <v>761</v>
      </c>
      <c r="B251" s="155">
        <v>102137</v>
      </c>
      <c r="C251" s="155" t="s">
        <v>29</v>
      </c>
      <c r="D251" s="6" t="s">
        <v>222</v>
      </c>
      <c r="E251" s="5" t="s">
        <v>39</v>
      </c>
      <c r="F251" s="32">
        <v>1</v>
      </c>
      <c r="G251" s="194"/>
      <c r="H251" s="7">
        <f t="shared" si="71"/>
        <v>0</v>
      </c>
      <c r="I251" s="7">
        <f t="shared" si="73"/>
        <v>0</v>
      </c>
      <c r="J251" s="8" t="e">
        <f t="shared" si="74"/>
        <v>#DIV/0!</v>
      </c>
      <c r="L251" s="22"/>
    </row>
    <row r="252" spans="1:12" s="4" customFormat="1" ht="27" outlineLevel="1">
      <c r="A252" s="155" t="s">
        <v>762</v>
      </c>
      <c r="B252" s="155">
        <v>97599</v>
      </c>
      <c r="C252" s="155" t="s">
        <v>29</v>
      </c>
      <c r="D252" s="6" t="s">
        <v>223</v>
      </c>
      <c r="E252" s="5" t="s">
        <v>39</v>
      </c>
      <c r="F252" s="32">
        <v>6</v>
      </c>
      <c r="G252" s="194"/>
      <c r="H252" s="7">
        <f t="shared" si="71"/>
        <v>0</v>
      </c>
      <c r="I252" s="7">
        <f t="shared" si="73"/>
        <v>0</v>
      </c>
      <c r="J252" s="8" t="e">
        <f t="shared" si="74"/>
        <v>#DIV/0!</v>
      </c>
      <c r="L252" s="22"/>
    </row>
    <row r="253" spans="1:12" s="4" customFormat="1" ht="16.5">
      <c r="A253" s="9" t="s">
        <v>652</v>
      </c>
      <c r="B253" s="203"/>
      <c r="C253" s="204"/>
      <c r="D253" s="10" t="s">
        <v>224</v>
      </c>
      <c r="E253" s="203"/>
      <c r="F253" s="205"/>
      <c r="G253" s="205"/>
      <c r="H253" s="204"/>
      <c r="I253" s="11">
        <f>SUM(I254:I258)</f>
        <v>0</v>
      </c>
      <c r="J253" s="12" t="e">
        <f>SUM(J254:J258)</f>
        <v>#DIV/0!</v>
      </c>
      <c r="L253" s="22"/>
    </row>
    <row r="254" spans="1:12" s="4" customFormat="1" ht="16.5" outlineLevel="1">
      <c r="A254" s="155" t="s">
        <v>653</v>
      </c>
      <c r="B254" s="155" t="s">
        <v>387</v>
      </c>
      <c r="C254" s="155" t="s">
        <v>36</v>
      </c>
      <c r="D254" s="6" t="s">
        <v>388</v>
      </c>
      <c r="E254" s="5" t="s">
        <v>39</v>
      </c>
      <c r="F254" s="32">
        <v>12</v>
      </c>
      <c r="G254" s="194"/>
      <c r="H254" s="7">
        <f t="shared" si="71"/>
        <v>0</v>
      </c>
      <c r="I254" s="7">
        <f t="shared" ref="I254:I258" si="75">ROUND((F254*H254),2)</f>
        <v>0</v>
      </c>
      <c r="J254" s="8" t="e">
        <f>(I254/$I$391)</f>
        <v>#DIV/0!</v>
      </c>
      <c r="L254" s="22"/>
    </row>
    <row r="255" spans="1:12" s="4" customFormat="1" ht="27" outlineLevel="1">
      <c r="A255" s="155" t="s">
        <v>745</v>
      </c>
      <c r="B255" s="155">
        <v>93660</v>
      </c>
      <c r="C255" s="155" t="s">
        <v>29</v>
      </c>
      <c r="D255" s="6" t="s">
        <v>225</v>
      </c>
      <c r="E255" s="5" t="s">
        <v>39</v>
      </c>
      <c r="F255" s="32">
        <v>15</v>
      </c>
      <c r="G255" s="194"/>
      <c r="H255" s="7">
        <f t="shared" si="71"/>
        <v>0</v>
      </c>
      <c r="I255" s="7">
        <f t="shared" si="75"/>
        <v>0</v>
      </c>
      <c r="J255" s="8" t="e">
        <f>(I255/$I$391)</f>
        <v>#DIV/0!</v>
      </c>
      <c r="L255" s="22"/>
    </row>
    <row r="256" spans="1:12" s="4" customFormat="1" ht="27" outlineLevel="1">
      <c r="A256" s="155" t="s">
        <v>746</v>
      </c>
      <c r="B256" s="155">
        <v>93661</v>
      </c>
      <c r="C256" s="155" t="s">
        <v>29</v>
      </c>
      <c r="D256" s="6" t="s">
        <v>226</v>
      </c>
      <c r="E256" s="5" t="s">
        <v>39</v>
      </c>
      <c r="F256" s="32">
        <v>25</v>
      </c>
      <c r="G256" s="194"/>
      <c r="H256" s="7">
        <f t="shared" si="71"/>
        <v>0</v>
      </c>
      <c r="I256" s="7">
        <f t="shared" si="75"/>
        <v>0</v>
      </c>
      <c r="J256" s="8" t="e">
        <f>(I256/$I$391)</f>
        <v>#DIV/0!</v>
      </c>
      <c r="L256" s="22"/>
    </row>
    <row r="257" spans="1:12" s="4" customFormat="1" ht="27" outlineLevel="1">
      <c r="A257" s="155" t="s">
        <v>747</v>
      </c>
      <c r="B257" s="155">
        <v>93673</v>
      </c>
      <c r="C257" s="155" t="s">
        <v>29</v>
      </c>
      <c r="D257" s="6" t="s">
        <v>227</v>
      </c>
      <c r="E257" s="5" t="s">
        <v>39</v>
      </c>
      <c r="F257" s="32">
        <v>2</v>
      </c>
      <c r="G257" s="194"/>
      <c r="H257" s="7">
        <f t="shared" si="71"/>
        <v>0</v>
      </c>
      <c r="I257" s="7">
        <f t="shared" si="75"/>
        <v>0</v>
      </c>
      <c r="J257" s="8" t="e">
        <f>(I257/$I$391)</f>
        <v>#DIV/0!</v>
      </c>
      <c r="L257" s="22"/>
    </row>
    <row r="258" spans="1:12" s="4" customFormat="1" ht="27" outlineLevel="1">
      <c r="A258" s="155" t="s">
        <v>748</v>
      </c>
      <c r="B258" s="155">
        <v>101894</v>
      </c>
      <c r="C258" s="155" t="s">
        <v>29</v>
      </c>
      <c r="D258" s="6" t="s">
        <v>228</v>
      </c>
      <c r="E258" s="5" t="s">
        <v>39</v>
      </c>
      <c r="F258" s="32">
        <v>1</v>
      </c>
      <c r="G258" s="194"/>
      <c r="H258" s="7">
        <f t="shared" si="71"/>
        <v>0</v>
      </c>
      <c r="I258" s="7">
        <f t="shared" si="75"/>
        <v>0</v>
      </c>
      <c r="J258" s="8" t="e">
        <f>(I258/$I$391)</f>
        <v>#DIV/0!</v>
      </c>
      <c r="L258" s="22"/>
    </row>
    <row r="259" spans="1:12" s="4" customFormat="1" ht="16.5">
      <c r="A259" s="9" t="s">
        <v>654</v>
      </c>
      <c r="B259" s="203"/>
      <c r="C259" s="204"/>
      <c r="D259" s="10" t="s">
        <v>229</v>
      </c>
      <c r="E259" s="203"/>
      <c r="F259" s="205"/>
      <c r="G259" s="205"/>
      <c r="H259" s="204"/>
      <c r="I259" s="11">
        <f>SUM(I260:I262)</f>
        <v>0</v>
      </c>
      <c r="J259" s="12" t="e">
        <f>SUM(J260:J262)</f>
        <v>#DIV/0!</v>
      </c>
      <c r="L259" s="22"/>
    </row>
    <row r="260" spans="1:12" s="171" customFormat="1" ht="27" outlineLevel="1">
      <c r="A260" s="155" t="s">
        <v>655</v>
      </c>
      <c r="B260" s="155" t="s">
        <v>511</v>
      </c>
      <c r="C260" s="155" t="s">
        <v>36</v>
      </c>
      <c r="D260" s="159" t="s">
        <v>513</v>
      </c>
      <c r="E260" s="158" t="s">
        <v>39</v>
      </c>
      <c r="F260" s="32">
        <v>32</v>
      </c>
      <c r="G260" s="194"/>
      <c r="H260" s="7">
        <f t="shared" ref="H260" si="76">ROUND((G260*(1+$B$10)),2)</f>
        <v>0</v>
      </c>
      <c r="I260" s="7">
        <f t="shared" ref="I260" si="77">ROUND((F260*H260),2)</f>
        <v>0</v>
      </c>
      <c r="J260" s="8" t="e">
        <f>(I260/$I$391)</f>
        <v>#DIV/0!</v>
      </c>
      <c r="L260" s="22"/>
    </row>
    <row r="261" spans="1:12" s="170" customFormat="1" ht="27" outlineLevel="1">
      <c r="A261" s="155" t="s">
        <v>743</v>
      </c>
      <c r="B261" s="155" t="s">
        <v>510</v>
      </c>
      <c r="C261" s="155" t="s">
        <v>36</v>
      </c>
      <c r="D261" s="159" t="s">
        <v>512</v>
      </c>
      <c r="E261" s="158" t="s">
        <v>39</v>
      </c>
      <c r="F261" s="32">
        <v>67</v>
      </c>
      <c r="G261" s="194"/>
      <c r="H261" s="7">
        <f t="shared" ref="H261" si="78">ROUND((G261*(1+$B$10)),2)</f>
        <v>0</v>
      </c>
      <c r="I261" s="7">
        <f t="shared" ref="I261" si="79">ROUND((F261*H261),2)</f>
        <v>0</v>
      </c>
      <c r="J261" s="8" t="e">
        <f>(I261/$I$391)</f>
        <v>#DIV/0!</v>
      </c>
      <c r="L261" s="22"/>
    </row>
    <row r="262" spans="1:12" s="172" customFormat="1" ht="16.5" outlineLevel="1">
      <c r="A262" s="155" t="s">
        <v>744</v>
      </c>
      <c r="B262" s="155" t="str">
        <f>Composições!B98</f>
        <v>CPU-008</v>
      </c>
      <c r="C262" s="155" t="str">
        <f>Composições!C98</f>
        <v>PMI</v>
      </c>
      <c r="D262" s="159" t="str">
        <f>Composições!D98</f>
        <v>REFLETOR DE LED 100W, COM BASE E RELÉ FOTOELÉTRICO</v>
      </c>
      <c r="E262" s="158" t="s">
        <v>39</v>
      </c>
      <c r="F262" s="32">
        <v>4</v>
      </c>
      <c r="G262" s="194"/>
      <c r="H262" s="7">
        <f t="shared" ref="H262" si="80">ROUND((G262*(1+$B$10)),2)</f>
        <v>0</v>
      </c>
      <c r="I262" s="7">
        <f t="shared" ref="I262" si="81">ROUND((F262*H262),2)</f>
        <v>0</v>
      </c>
      <c r="J262" s="8" t="e">
        <f>(I262/$I$391)</f>
        <v>#DIV/0!</v>
      </c>
      <c r="L262" s="22"/>
    </row>
    <row r="263" spans="1:12" s="4" customFormat="1" ht="16.5">
      <c r="A263" s="200"/>
      <c r="B263" s="201"/>
      <c r="C263" s="201"/>
      <c r="D263" s="201"/>
      <c r="E263" s="201"/>
      <c r="F263" s="201"/>
      <c r="G263" s="201"/>
      <c r="H263" s="201"/>
      <c r="I263" s="201"/>
      <c r="J263" s="202"/>
      <c r="L263" s="22"/>
    </row>
    <row r="264" spans="1:12" s="4" customFormat="1" ht="16.5">
      <c r="A264" s="46">
        <v>17</v>
      </c>
      <c r="B264" s="206"/>
      <c r="C264" s="207"/>
      <c r="D264" s="47" t="s">
        <v>19</v>
      </c>
      <c r="E264" s="206"/>
      <c r="F264" s="208"/>
      <c r="G264" s="208"/>
      <c r="H264" s="207"/>
      <c r="I264" s="48">
        <f>SUM(I265:I285)</f>
        <v>0</v>
      </c>
      <c r="J264" s="49" t="e">
        <f>SUM(J265:J285)</f>
        <v>#DIV/0!</v>
      </c>
      <c r="L264" s="22"/>
    </row>
    <row r="265" spans="1:12" s="4" customFormat="1" ht="40.5" outlineLevel="1">
      <c r="A265" s="155" t="s">
        <v>656</v>
      </c>
      <c r="B265" s="155">
        <v>95470</v>
      </c>
      <c r="C265" s="155" t="s">
        <v>29</v>
      </c>
      <c r="D265" s="6" t="s">
        <v>446</v>
      </c>
      <c r="E265" s="33" t="s">
        <v>39</v>
      </c>
      <c r="F265" s="32">
        <v>4</v>
      </c>
      <c r="G265" s="194"/>
      <c r="H265" s="7">
        <f t="shared" ref="H265:H277" si="82">ROUND((G265*(1+$B$10)),2)</f>
        <v>0</v>
      </c>
      <c r="I265" s="7">
        <f t="shared" ref="I265:I277" si="83">ROUND((F265*H265),2)</f>
        <v>0</v>
      </c>
      <c r="J265" s="8" t="e">
        <f t="shared" ref="J265:J285" si="84">(I265/$I$391)</f>
        <v>#DIV/0!</v>
      </c>
      <c r="L265" s="22"/>
    </row>
    <row r="266" spans="1:12" s="151" customFormat="1" ht="27" outlineLevel="1">
      <c r="A266" s="155" t="s">
        <v>723</v>
      </c>
      <c r="B266" s="155">
        <v>100848</v>
      </c>
      <c r="C266" s="155" t="s">
        <v>29</v>
      </c>
      <c r="D266" s="6" t="s">
        <v>445</v>
      </c>
      <c r="E266" s="33" t="s">
        <v>39</v>
      </c>
      <c r="F266" s="32">
        <v>8</v>
      </c>
      <c r="G266" s="194"/>
      <c r="H266" s="7">
        <f t="shared" ref="H266" si="85">ROUND((G266*(1+$B$10)),2)</f>
        <v>0</v>
      </c>
      <c r="I266" s="7">
        <f t="shared" ref="I266" si="86">ROUND((F266*H266),2)</f>
        <v>0</v>
      </c>
      <c r="J266" s="8" t="e">
        <f t="shared" si="84"/>
        <v>#DIV/0!</v>
      </c>
      <c r="L266" s="22"/>
    </row>
    <row r="267" spans="1:12" s="151" customFormat="1" ht="16.5" outlineLevel="1">
      <c r="A267" s="155" t="s">
        <v>724</v>
      </c>
      <c r="B267" s="155" t="s">
        <v>447</v>
      </c>
      <c r="C267" s="155" t="s">
        <v>36</v>
      </c>
      <c r="D267" s="6" t="s">
        <v>444</v>
      </c>
      <c r="E267" s="33" t="s">
        <v>39</v>
      </c>
      <c r="F267" s="32">
        <v>2</v>
      </c>
      <c r="G267" s="194"/>
      <c r="H267" s="7">
        <f t="shared" ref="H267" si="87">ROUND((G267*(1+$B$10)),2)</f>
        <v>0</v>
      </c>
      <c r="I267" s="7">
        <f t="shared" ref="I267" si="88">ROUND((F267*H267),2)</f>
        <v>0</v>
      </c>
      <c r="J267" s="8" t="e">
        <f t="shared" si="84"/>
        <v>#DIV/0!</v>
      </c>
      <c r="L267" s="22"/>
    </row>
    <row r="268" spans="1:12" s="151" customFormat="1" ht="27" outlineLevel="1">
      <c r="A268" s="155" t="s">
        <v>725</v>
      </c>
      <c r="B268" s="155">
        <v>100849</v>
      </c>
      <c r="C268" s="155" t="s">
        <v>29</v>
      </c>
      <c r="D268" s="6" t="s">
        <v>443</v>
      </c>
      <c r="E268" s="33" t="s">
        <v>39</v>
      </c>
      <c r="F268" s="32">
        <v>4</v>
      </c>
      <c r="G268" s="194"/>
      <c r="H268" s="7">
        <f t="shared" ref="H268:H269" si="89">ROUND((G268*(1+$B$10)),2)</f>
        <v>0</v>
      </c>
      <c r="I268" s="7">
        <f t="shared" ref="I268:I269" si="90">ROUND((F268*H268),2)</f>
        <v>0</v>
      </c>
      <c r="J268" s="8" t="e">
        <f t="shared" si="84"/>
        <v>#DIV/0!</v>
      </c>
      <c r="L268" s="22"/>
    </row>
    <row r="269" spans="1:12" s="151" customFormat="1" ht="16.5" outlineLevel="1">
      <c r="A269" s="155" t="s">
        <v>726</v>
      </c>
      <c r="B269" s="155">
        <v>100851</v>
      </c>
      <c r="C269" s="155" t="s">
        <v>29</v>
      </c>
      <c r="D269" s="6" t="s">
        <v>451</v>
      </c>
      <c r="E269" s="33" t="s">
        <v>39</v>
      </c>
      <c r="F269" s="32">
        <v>8</v>
      </c>
      <c r="G269" s="194"/>
      <c r="H269" s="7">
        <f t="shared" si="89"/>
        <v>0</v>
      </c>
      <c r="I269" s="7">
        <f t="shared" si="90"/>
        <v>0</v>
      </c>
      <c r="J269" s="8" t="e">
        <f t="shared" si="84"/>
        <v>#DIV/0!</v>
      </c>
      <c r="L269" s="22"/>
    </row>
    <row r="270" spans="1:12" s="4" customFormat="1" ht="27" outlineLevel="1">
      <c r="A270" s="155" t="s">
        <v>727</v>
      </c>
      <c r="B270" s="155">
        <v>86901</v>
      </c>
      <c r="C270" s="155" t="s">
        <v>29</v>
      </c>
      <c r="D270" s="6" t="s">
        <v>230</v>
      </c>
      <c r="E270" s="33" t="s">
        <v>39</v>
      </c>
      <c r="F270" s="32">
        <v>6</v>
      </c>
      <c r="G270" s="194"/>
      <c r="H270" s="7">
        <f t="shared" si="82"/>
        <v>0</v>
      </c>
      <c r="I270" s="7">
        <f t="shared" si="83"/>
        <v>0</v>
      </c>
      <c r="J270" s="8" t="e">
        <f t="shared" si="84"/>
        <v>#DIV/0!</v>
      </c>
      <c r="L270" s="22"/>
    </row>
    <row r="271" spans="1:12" s="4" customFormat="1" ht="40.5" outlineLevel="1">
      <c r="A271" s="155" t="s">
        <v>728</v>
      </c>
      <c r="B271" s="155">
        <v>86925</v>
      </c>
      <c r="C271" s="155" t="s">
        <v>29</v>
      </c>
      <c r="D271" s="6" t="s">
        <v>231</v>
      </c>
      <c r="E271" s="33" t="s">
        <v>39</v>
      </c>
      <c r="F271" s="32">
        <v>5</v>
      </c>
      <c r="G271" s="194"/>
      <c r="H271" s="7">
        <f t="shared" si="82"/>
        <v>0</v>
      </c>
      <c r="I271" s="7">
        <f t="shared" si="83"/>
        <v>0</v>
      </c>
      <c r="J271" s="8" t="e">
        <f t="shared" si="84"/>
        <v>#DIV/0!</v>
      </c>
      <c r="L271" s="22"/>
    </row>
    <row r="272" spans="1:12" s="4" customFormat="1" ht="27" outlineLevel="1">
      <c r="A272" s="155" t="s">
        <v>729</v>
      </c>
      <c r="B272" s="155">
        <v>86913</v>
      </c>
      <c r="C272" s="155" t="s">
        <v>29</v>
      </c>
      <c r="D272" s="6" t="s">
        <v>232</v>
      </c>
      <c r="E272" s="33" t="s">
        <v>39</v>
      </c>
      <c r="F272" s="32">
        <v>5</v>
      </c>
      <c r="G272" s="194"/>
      <c r="H272" s="7">
        <f t="shared" si="82"/>
        <v>0</v>
      </c>
      <c r="I272" s="7">
        <f t="shared" si="83"/>
        <v>0</v>
      </c>
      <c r="J272" s="8" t="e">
        <f t="shared" si="84"/>
        <v>#DIV/0!</v>
      </c>
      <c r="L272" s="22"/>
    </row>
    <row r="273" spans="1:12" s="4" customFormat="1" ht="27" outlineLevel="1">
      <c r="A273" s="155" t="s">
        <v>730</v>
      </c>
      <c r="B273" s="155">
        <v>86909</v>
      </c>
      <c r="C273" s="155" t="s">
        <v>29</v>
      </c>
      <c r="D273" s="6" t="s">
        <v>233</v>
      </c>
      <c r="E273" s="33" t="s">
        <v>39</v>
      </c>
      <c r="F273" s="32">
        <v>9</v>
      </c>
      <c r="G273" s="194"/>
      <c r="H273" s="7">
        <f t="shared" si="82"/>
        <v>0</v>
      </c>
      <c r="I273" s="7">
        <f t="shared" si="83"/>
        <v>0</v>
      </c>
      <c r="J273" s="8" t="e">
        <f t="shared" si="84"/>
        <v>#DIV/0!</v>
      </c>
      <c r="L273" s="22"/>
    </row>
    <row r="274" spans="1:12" s="4" customFormat="1" ht="16.5" outlineLevel="1">
      <c r="A274" s="155" t="s">
        <v>731</v>
      </c>
      <c r="B274" s="155" t="s">
        <v>234</v>
      </c>
      <c r="C274" s="155" t="s">
        <v>36</v>
      </c>
      <c r="D274" s="6" t="s">
        <v>235</v>
      </c>
      <c r="E274" s="33" t="s">
        <v>236</v>
      </c>
      <c r="F274" s="32">
        <v>2</v>
      </c>
      <c r="G274" s="194"/>
      <c r="H274" s="7">
        <f t="shared" si="82"/>
        <v>0</v>
      </c>
      <c r="I274" s="7">
        <f t="shared" si="83"/>
        <v>0</v>
      </c>
      <c r="J274" s="8" t="e">
        <f t="shared" si="84"/>
        <v>#DIV/0!</v>
      </c>
      <c r="L274" s="22"/>
    </row>
    <row r="275" spans="1:12" s="127" customFormat="1" ht="27" outlineLevel="1">
      <c r="A275" s="155" t="s">
        <v>732</v>
      </c>
      <c r="B275" s="155" t="s">
        <v>430</v>
      </c>
      <c r="C275" s="155" t="s">
        <v>36</v>
      </c>
      <c r="D275" s="6" t="s">
        <v>431</v>
      </c>
      <c r="E275" s="33" t="s">
        <v>236</v>
      </c>
      <c r="F275" s="32">
        <v>2</v>
      </c>
      <c r="G275" s="194"/>
      <c r="H275" s="7">
        <f t="shared" ref="H275" si="91">ROUND((G275*(1+$B$10)),2)</f>
        <v>0</v>
      </c>
      <c r="I275" s="7">
        <f t="shared" ref="I275" si="92">ROUND((F275*H275),2)</f>
        <v>0</v>
      </c>
      <c r="J275" s="8" t="e">
        <f t="shared" si="84"/>
        <v>#DIV/0!</v>
      </c>
      <c r="L275" s="22"/>
    </row>
    <row r="276" spans="1:12" s="4" customFormat="1" ht="27" outlineLevel="1">
      <c r="A276" s="155" t="s">
        <v>733</v>
      </c>
      <c r="B276" s="155">
        <v>86904</v>
      </c>
      <c r="C276" s="155" t="s">
        <v>29</v>
      </c>
      <c r="D276" s="6" t="s">
        <v>237</v>
      </c>
      <c r="E276" s="33" t="s">
        <v>39</v>
      </c>
      <c r="F276" s="32">
        <v>10</v>
      </c>
      <c r="G276" s="194"/>
      <c r="H276" s="7">
        <f t="shared" si="82"/>
        <v>0</v>
      </c>
      <c r="I276" s="7">
        <f t="shared" si="83"/>
        <v>0</v>
      </c>
      <c r="J276" s="8" t="e">
        <f t="shared" si="84"/>
        <v>#DIV/0!</v>
      </c>
      <c r="L276" s="22"/>
    </row>
    <row r="277" spans="1:12" s="4" customFormat="1" ht="40.5" outlineLevel="1">
      <c r="A277" s="155" t="s">
        <v>734</v>
      </c>
      <c r="B277" s="155">
        <v>86936</v>
      </c>
      <c r="C277" s="155" t="s">
        <v>29</v>
      </c>
      <c r="D277" s="6" t="s">
        <v>238</v>
      </c>
      <c r="E277" s="33" t="s">
        <v>39</v>
      </c>
      <c r="F277" s="32">
        <v>9</v>
      </c>
      <c r="G277" s="194"/>
      <c r="H277" s="7">
        <f t="shared" si="82"/>
        <v>0</v>
      </c>
      <c r="I277" s="7">
        <f t="shared" si="83"/>
        <v>0</v>
      </c>
      <c r="J277" s="8" t="e">
        <f t="shared" si="84"/>
        <v>#DIV/0!</v>
      </c>
      <c r="L277" s="22"/>
    </row>
    <row r="278" spans="1:12" s="156" customFormat="1" ht="27" outlineLevel="1">
      <c r="A278" s="155" t="s">
        <v>735</v>
      </c>
      <c r="B278" s="155">
        <v>86906</v>
      </c>
      <c r="C278" s="155" t="s">
        <v>29</v>
      </c>
      <c r="D278" s="159" t="s">
        <v>239</v>
      </c>
      <c r="E278" s="155" t="s">
        <v>39</v>
      </c>
      <c r="F278" s="32">
        <v>17</v>
      </c>
      <c r="G278" s="194"/>
      <c r="H278" s="7">
        <f t="shared" ref="H278:H285" si="93">ROUND((G278*(1+$B$10)),2)</f>
        <v>0</v>
      </c>
      <c r="I278" s="7">
        <f t="shared" ref="I278:I285" si="94">ROUND((F278*H278),2)</f>
        <v>0</v>
      </c>
      <c r="J278" s="8" t="e">
        <f t="shared" si="84"/>
        <v>#DIV/0!</v>
      </c>
      <c r="L278" s="22"/>
    </row>
    <row r="279" spans="1:12" s="156" customFormat="1" ht="27" outlineLevel="1">
      <c r="A279" s="155" t="s">
        <v>736</v>
      </c>
      <c r="B279" s="155">
        <v>100875</v>
      </c>
      <c r="C279" s="155" t="s">
        <v>29</v>
      </c>
      <c r="D279" s="159" t="s">
        <v>240</v>
      </c>
      <c r="E279" s="155" t="s">
        <v>39</v>
      </c>
      <c r="F279" s="32">
        <v>2</v>
      </c>
      <c r="G279" s="194"/>
      <c r="H279" s="7">
        <f t="shared" si="93"/>
        <v>0</v>
      </c>
      <c r="I279" s="7">
        <f t="shared" si="94"/>
        <v>0</v>
      </c>
      <c r="J279" s="8" t="e">
        <f t="shared" si="84"/>
        <v>#DIV/0!</v>
      </c>
      <c r="L279" s="22"/>
    </row>
    <row r="280" spans="1:12" s="156" customFormat="1" ht="16.5" outlineLevel="1">
      <c r="A280" s="155" t="s">
        <v>737</v>
      </c>
      <c r="B280" s="155" t="s">
        <v>475</v>
      </c>
      <c r="C280" s="155" t="s">
        <v>36</v>
      </c>
      <c r="D280" s="159" t="s">
        <v>429</v>
      </c>
      <c r="E280" s="155" t="s">
        <v>39</v>
      </c>
      <c r="F280" s="32">
        <v>4</v>
      </c>
      <c r="G280" s="194"/>
      <c r="H280" s="7">
        <f t="shared" si="93"/>
        <v>0</v>
      </c>
      <c r="I280" s="7">
        <f t="shared" si="94"/>
        <v>0</v>
      </c>
      <c r="J280" s="8" t="e">
        <f t="shared" si="84"/>
        <v>#DIV/0!</v>
      </c>
      <c r="L280" s="22"/>
    </row>
    <row r="281" spans="1:12" s="156" customFormat="1" ht="16.5" outlineLevel="1">
      <c r="A281" s="155" t="s">
        <v>738</v>
      </c>
      <c r="B281" s="155" t="s">
        <v>427</v>
      </c>
      <c r="C281" s="155" t="s">
        <v>36</v>
      </c>
      <c r="D281" s="159" t="s">
        <v>428</v>
      </c>
      <c r="E281" s="155" t="s">
        <v>39</v>
      </c>
      <c r="F281" s="32">
        <v>6</v>
      </c>
      <c r="G281" s="195"/>
      <c r="H281" s="7">
        <f t="shared" si="93"/>
        <v>0</v>
      </c>
      <c r="I281" s="7">
        <f t="shared" si="94"/>
        <v>0</v>
      </c>
      <c r="J281" s="8" t="e">
        <f t="shared" si="84"/>
        <v>#DIV/0!</v>
      </c>
      <c r="L281" s="22"/>
    </row>
    <row r="282" spans="1:12" s="156" customFormat="1" ht="16.5" outlineLevel="1">
      <c r="A282" s="155" t="s">
        <v>739</v>
      </c>
      <c r="B282" s="155" t="s">
        <v>453</v>
      </c>
      <c r="C282" s="155" t="s">
        <v>324</v>
      </c>
      <c r="D282" s="159" t="s">
        <v>455</v>
      </c>
      <c r="E282" s="155" t="s">
        <v>39</v>
      </c>
      <c r="F282" s="32">
        <v>14</v>
      </c>
      <c r="G282" s="194"/>
      <c r="H282" s="7">
        <f t="shared" si="93"/>
        <v>0</v>
      </c>
      <c r="I282" s="7">
        <f t="shared" si="94"/>
        <v>0</v>
      </c>
      <c r="J282" s="8" t="e">
        <f t="shared" si="84"/>
        <v>#DIV/0!</v>
      </c>
      <c r="L282" s="22"/>
    </row>
    <row r="283" spans="1:12" s="156" customFormat="1" ht="16.5" outlineLevel="1">
      <c r="A283" s="155" t="s">
        <v>740</v>
      </c>
      <c r="B283" s="155" t="s">
        <v>454</v>
      </c>
      <c r="C283" s="155" t="s">
        <v>324</v>
      </c>
      <c r="D283" s="159" t="s">
        <v>456</v>
      </c>
      <c r="E283" s="155" t="s">
        <v>39</v>
      </c>
      <c r="F283" s="32">
        <v>14</v>
      </c>
      <c r="G283" s="194"/>
      <c r="H283" s="7">
        <f t="shared" si="93"/>
        <v>0</v>
      </c>
      <c r="I283" s="7">
        <f t="shared" si="94"/>
        <v>0</v>
      </c>
      <c r="J283" s="8" t="e">
        <f t="shared" si="84"/>
        <v>#DIV/0!</v>
      </c>
      <c r="L283" s="22"/>
    </row>
    <row r="284" spans="1:12" s="163" customFormat="1" ht="27" outlineLevel="1">
      <c r="A284" s="155" t="s">
        <v>741</v>
      </c>
      <c r="B284" s="155">
        <v>95544</v>
      </c>
      <c r="C284" s="155" t="s">
        <v>29</v>
      </c>
      <c r="D284" s="159" t="s">
        <v>457</v>
      </c>
      <c r="E284" s="155" t="s">
        <v>39</v>
      </c>
      <c r="F284" s="32">
        <v>12</v>
      </c>
      <c r="G284" s="194"/>
      <c r="H284" s="7">
        <f t="shared" ref="H284" si="95">ROUND((G284*(1+$B$10)),2)</f>
        <v>0</v>
      </c>
      <c r="I284" s="7">
        <f t="shared" ref="I284" si="96">ROUND((F284*H284),2)</f>
        <v>0</v>
      </c>
      <c r="J284" s="8" t="e">
        <f t="shared" si="84"/>
        <v>#DIV/0!</v>
      </c>
      <c r="L284" s="22"/>
    </row>
    <row r="285" spans="1:12" s="156" customFormat="1" ht="27" outlineLevel="1">
      <c r="A285" s="155" t="s">
        <v>742</v>
      </c>
      <c r="B285" s="155" t="s">
        <v>470</v>
      </c>
      <c r="C285" s="155" t="s">
        <v>324</v>
      </c>
      <c r="D285" s="159" t="s">
        <v>471</v>
      </c>
      <c r="E285" s="155" t="s">
        <v>322</v>
      </c>
      <c r="F285" s="32">
        <v>2.19</v>
      </c>
      <c r="G285" s="194"/>
      <c r="H285" s="7">
        <f t="shared" si="93"/>
        <v>0</v>
      </c>
      <c r="I285" s="7">
        <f t="shared" si="94"/>
        <v>0</v>
      </c>
      <c r="J285" s="8" t="e">
        <f t="shared" si="84"/>
        <v>#DIV/0!</v>
      </c>
      <c r="L285" s="22"/>
    </row>
    <row r="286" spans="1:12" s="4" customFormat="1" ht="16.5">
      <c r="A286" s="200"/>
      <c r="B286" s="201"/>
      <c r="C286" s="201"/>
      <c r="D286" s="201"/>
      <c r="E286" s="201"/>
      <c r="F286" s="201"/>
      <c r="G286" s="201"/>
      <c r="H286" s="201"/>
      <c r="I286" s="201"/>
      <c r="J286" s="202"/>
      <c r="L286" s="22"/>
    </row>
    <row r="287" spans="1:12" s="4" customFormat="1" ht="16.5">
      <c r="A287" s="46">
        <v>18</v>
      </c>
      <c r="B287" s="206"/>
      <c r="C287" s="207"/>
      <c r="D287" s="47" t="s">
        <v>20</v>
      </c>
      <c r="E287" s="206"/>
      <c r="F287" s="208"/>
      <c r="G287" s="208"/>
      <c r="H287" s="207"/>
      <c r="I287" s="48">
        <f>SUM(I288:I295)</f>
        <v>0</v>
      </c>
      <c r="J287" s="49" t="e">
        <f>SUM(J288:J295)</f>
        <v>#DIV/0!</v>
      </c>
      <c r="L287" s="22"/>
    </row>
    <row r="288" spans="1:12" s="4" customFormat="1" ht="27" outlineLevel="1">
      <c r="A288" s="155" t="s">
        <v>657</v>
      </c>
      <c r="B288" s="155">
        <v>425</v>
      </c>
      <c r="C288" s="155" t="s">
        <v>346</v>
      </c>
      <c r="D288" s="6" t="s">
        <v>210</v>
      </c>
      <c r="E288" s="5" t="s">
        <v>39</v>
      </c>
      <c r="F288" s="32">
        <v>15</v>
      </c>
      <c r="G288" s="194"/>
      <c r="H288" s="7">
        <f t="shared" ref="H288:H295" si="97">ROUND((G288*(1+$B$10)),2)</f>
        <v>0</v>
      </c>
      <c r="I288" s="7">
        <f t="shared" ref="I288:I295" si="98">ROUND((F288*H288),2)</f>
        <v>0</v>
      </c>
      <c r="J288" s="8" t="e">
        <f t="shared" ref="J288:J295" si="99">(I288/$I$391)</f>
        <v>#DIV/0!</v>
      </c>
      <c r="L288" s="22"/>
    </row>
    <row r="289" spans="1:12" s="4" customFormat="1" ht="27" outlineLevel="1">
      <c r="A289" s="155" t="s">
        <v>716</v>
      </c>
      <c r="B289" s="155">
        <v>96985</v>
      </c>
      <c r="C289" s="155" t="s">
        <v>29</v>
      </c>
      <c r="D289" s="6" t="s">
        <v>241</v>
      </c>
      <c r="E289" s="5" t="s">
        <v>39</v>
      </c>
      <c r="F289" s="32">
        <v>3</v>
      </c>
      <c r="G289" s="194"/>
      <c r="H289" s="7">
        <f t="shared" si="97"/>
        <v>0</v>
      </c>
      <c r="I289" s="7">
        <f t="shared" si="98"/>
        <v>0</v>
      </c>
      <c r="J289" s="8" t="e">
        <f t="shared" si="99"/>
        <v>#DIV/0!</v>
      </c>
      <c r="L289" s="22"/>
    </row>
    <row r="290" spans="1:12" s="4" customFormat="1" ht="27" outlineLevel="1">
      <c r="A290" s="155" t="s">
        <v>717</v>
      </c>
      <c r="B290" s="155">
        <v>96973</v>
      </c>
      <c r="C290" s="155" t="s">
        <v>29</v>
      </c>
      <c r="D290" s="6" t="s">
        <v>242</v>
      </c>
      <c r="E290" s="5" t="s">
        <v>45</v>
      </c>
      <c r="F290" s="32">
        <v>15</v>
      </c>
      <c r="G290" s="194"/>
      <c r="H290" s="7">
        <f t="shared" si="97"/>
        <v>0</v>
      </c>
      <c r="I290" s="7">
        <f t="shared" si="98"/>
        <v>0</v>
      </c>
      <c r="J290" s="8" t="e">
        <f t="shared" si="99"/>
        <v>#DIV/0!</v>
      </c>
      <c r="L290" s="22"/>
    </row>
    <row r="291" spans="1:12" s="4" customFormat="1" ht="27" outlineLevel="1">
      <c r="A291" s="155" t="s">
        <v>718</v>
      </c>
      <c r="B291" s="155">
        <v>96984</v>
      </c>
      <c r="C291" s="155" t="s">
        <v>29</v>
      </c>
      <c r="D291" s="6" t="s">
        <v>243</v>
      </c>
      <c r="E291" s="5" t="s">
        <v>39</v>
      </c>
      <c r="F291" s="32">
        <v>6</v>
      </c>
      <c r="G291" s="194"/>
      <c r="H291" s="7">
        <f t="shared" si="97"/>
        <v>0</v>
      </c>
      <c r="I291" s="7">
        <f t="shared" si="98"/>
        <v>0</v>
      </c>
      <c r="J291" s="8" t="e">
        <f t="shared" si="99"/>
        <v>#DIV/0!</v>
      </c>
      <c r="L291" s="22"/>
    </row>
    <row r="292" spans="1:12" s="4" customFormat="1" ht="27" outlineLevel="1">
      <c r="A292" s="155" t="s">
        <v>719</v>
      </c>
      <c r="B292" s="155">
        <v>96987</v>
      </c>
      <c r="C292" s="155" t="s">
        <v>29</v>
      </c>
      <c r="D292" s="6" t="s">
        <v>244</v>
      </c>
      <c r="E292" s="5" t="s">
        <v>39</v>
      </c>
      <c r="F292" s="32">
        <v>1</v>
      </c>
      <c r="G292" s="194"/>
      <c r="H292" s="7">
        <f t="shared" si="97"/>
        <v>0</v>
      </c>
      <c r="I292" s="7">
        <f t="shared" si="98"/>
        <v>0</v>
      </c>
      <c r="J292" s="8" t="e">
        <f t="shared" si="99"/>
        <v>#DIV/0!</v>
      </c>
      <c r="L292" s="22"/>
    </row>
    <row r="293" spans="1:12" s="4" customFormat="1" ht="16.5" outlineLevel="1">
      <c r="A293" s="155" t="s">
        <v>720</v>
      </c>
      <c r="B293" s="155">
        <v>96988</v>
      </c>
      <c r="C293" s="155" t="s">
        <v>29</v>
      </c>
      <c r="D293" s="6" t="s">
        <v>245</v>
      </c>
      <c r="E293" s="5" t="s">
        <v>39</v>
      </c>
      <c r="F293" s="32">
        <v>1</v>
      </c>
      <c r="G293" s="194"/>
      <c r="H293" s="7">
        <f t="shared" si="97"/>
        <v>0</v>
      </c>
      <c r="I293" s="7">
        <f t="shared" si="98"/>
        <v>0</v>
      </c>
      <c r="J293" s="8" t="e">
        <f t="shared" si="99"/>
        <v>#DIV/0!</v>
      </c>
      <c r="L293" s="22"/>
    </row>
    <row r="294" spans="1:12" s="4" customFormat="1" ht="27" outlineLevel="1">
      <c r="A294" s="155" t="s">
        <v>721</v>
      </c>
      <c r="B294" s="155">
        <v>96989</v>
      </c>
      <c r="C294" s="155" t="s">
        <v>29</v>
      </c>
      <c r="D294" s="6" t="s">
        <v>246</v>
      </c>
      <c r="E294" s="5" t="s">
        <v>39</v>
      </c>
      <c r="F294" s="32">
        <v>1</v>
      </c>
      <c r="G294" s="194"/>
      <c r="H294" s="7">
        <f t="shared" si="97"/>
        <v>0</v>
      </c>
      <c r="I294" s="7">
        <f t="shared" si="98"/>
        <v>0</v>
      </c>
      <c r="J294" s="8" t="e">
        <f t="shared" si="99"/>
        <v>#DIV/0!</v>
      </c>
      <c r="L294" s="22"/>
    </row>
    <row r="295" spans="1:12" s="4" customFormat="1" ht="27" outlineLevel="1">
      <c r="A295" s="155" t="s">
        <v>722</v>
      </c>
      <c r="B295" s="155">
        <v>1594</v>
      </c>
      <c r="C295" s="155" t="s">
        <v>346</v>
      </c>
      <c r="D295" s="6" t="s">
        <v>247</v>
      </c>
      <c r="E295" s="5" t="s">
        <v>39</v>
      </c>
      <c r="F295" s="32">
        <v>15</v>
      </c>
      <c r="G295" s="194"/>
      <c r="H295" s="7">
        <f t="shared" si="97"/>
        <v>0</v>
      </c>
      <c r="I295" s="7">
        <f t="shared" si="98"/>
        <v>0</v>
      </c>
      <c r="J295" s="8" t="e">
        <f t="shared" si="99"/>
        <v>#DIV/0!</v>
      </c>
      <c r="L295" s="22"/>
    </row>
    <row r="296" spans="1:12" s="4" customFormat="1" ht="16.5">
      <c r="A296" s="200"/>
      <c r="B296" s="201"/>
      <c r="C296" s="201"/>
      <c r="D296" s="201"/>
      <c r="E296" s="201"/>
      <c r="F296" s="201"/>
      <c r="G296" s="201"/>
      <c r="H296" s="201"/>
      <c r="I296" s="201"/>
      <c r="J296" s="202"/>
      <c r="L296" s="22"/>
    </row>
    <row r="297" spans="1:12" s="4" customFormat="1" ht="16.5">
      <c r="A297" s="46">
        <v>19</v>
      </c>
      <c r="B297" s="206"/>
      <c r="C297" s="207"/>
      <c r="D297" s="47" t="s">
        <v>21</v>
      </c>
      <c r="E297" s="206"/>
      <c r="F297" s="208"/>
      <c r="G297" s="208"/>
      <c r="H297" s="207"/>
      <c r="I297" s="48">
        <f>SUM(I298:I301)</f>
        <v>0</v>
      </c>
      <c r="J297" s="49" t="e">
        <f>SUM(J298:J301)</f>
        <v>#DIV/0!</v>
      </c>
      <c r="L297" s="22"/>
    </row>
    <row r="298" spans="1:12" s="180" customFormat="1" ht="27" outlineLevel="1">
      <c r="A298" s="155" t="s">
        <v>403</v>
      </c>
      <c r="B298" s="155" t="s">
        <v>575</v>
      </c>
      <c r="C298" s="155" t="s">
        <v>324</v>
      </c>
      <c r="D298" s="159" t="s">
        <v>584</v>
      </c>
      <c r="E298" s="158" t="s">
        <v>39</v>
      </c>
      <c r="F298" s="32">
        <v>6</v>
      </c>
      <c r="G298" s="194"/>
      <c r="H298" s="7">
        <f t="shared" ref="H298" si="100">ROUND((G298*(1+$B$10)),2)</f>
        <v>0</v>
      </c>
      <c r="I298" s="7">
        <f t="shared" ref="I298" si="101">ROUND((F298*H298),2)</f>
        <v>0</v>
      </c>
      <c r="J298" s="8" t="e">
        <f>(I298/$I$391)</f>
        <v>#DIV/0!</v>
      </c>
      <c r="L298" s="22"/>
    </row>
    <row r="299" spans="1:12" s="180" customFormat="1" ht="27" outlineLevel="1">
      <c r="A299" s="155" t="s">
        <v>713</v>
      </c>
      <c r="B299" s="155" t="s">
        <v>576</v>
      </c>
      <c r="C299" s="155" t="s">
        <v>324</v>
      </c>
      <c r="D299" s="159" t="s">
        <v>577</v>
      </c>
      <c r="E299" s="158" t="s">
        <v>39</v>
      </c>
      <c r="F299" s="32">
        <v>37</v>
      </c>
      <c r="G299" s="194"/>
      <c r="H299" s="7">
        <f t="shared" ref="H299:H300" si="102">ROUND((G299*(1+$B$10)),2)</f>
        <v>0</v>
      </c>
      <c r="I299" s="7">
        <f t="shared" ref="I299" si="103">ROUND((F299*H299),2)</f>
        <v>0</v>
      </c>
      <c r="J299" s="8" t="e">
        <f>(I299/$I$391)</f>
        <v>#DIV/0!</v>
      </c>
      <c r="L299" s="22"/>
    </row>
    <row r="300" spans="1:12" s="180" customFormat="1" ht="16.5" outlineLevel="1">
      <c r="A300" s="155" t="s">
        <v>714</v>
      </c>
      <c r="B300" s="155" t="s">
        <v>578</v>
      </c>
      <c r="C300" s="155" t="s">
        <v>324</v>
      </c>
      <c r="D300" s="159" t="s">
        <v>585</v>
      </c>
      <c r="E300" s="158" t="s">
        <v>39</v>
      </c>
      <c r="F300" s="32">
        <v>6</v>
      </c>
      <c r="G300" s="194"/>
      <c r="H300" s="7">
        <f t="shared" si="102"/>
        <v>0</v>
      </c>
      <c r="I300" s="7">
        <f>ROUND((F300*H300),2)</f>
        <v>0</v>
      </c>
      <c r="J300" s="8" t="e">
        <f>(I300/$I$391)</f>
        <v>#DIV/0!</v>
      </c>
      <c r="L300" s="22"/>
    </row>
    <row r="301" spans="1:12" s="4" customFormat="1" ht="16.5" outlineLevel="1">
      <c r="A301" s="155" t="s">
        <v>715</v>
      </c>
      <c r="B301" s="155" t="s">
        <v>476</v>
      </c>
      <c r="C301" s="155" t="s">
        <v>36</v>
      </c>
      <c r="D301" s="6" t="s">
        <v>582</v>
      </c>
      <c r="E301" s="5" t="s">
        <v>39</v>
      </c>
      <c r="F301" s="32">
        <v>21</v>
      </c>
      <c r="G301" s="194"/>
      <c r="H301" s="7">
        <f t="shared" ref="H301" si="104">ROUND((G301*(1+$B$10)),2)</f>
        <v>0</v>
      </c>
      <c r="I301" s="7">
        <f t="shared" ref="I301" si="105">ROUND((F301*H301),2)</f>
        <v>0</v>
      </c>
      <c r="J301" s="8" t="e">
        <f>(I301/$I$391)</f>
        <v>#DIV/0!</v>
      </c>
      <c r="L301" s="22"/>
    </row>
    <row r="302" spans="1:12" s="4" customFormat="1" ht="16.5">
      <c r="A302" s="200"/>
      <c r="B302" s="201"/>
      <c r="C302" s="201"/>
      <c r="D302" s="201"/>
      <c r="E302" s="201"/>
      <c r="F302" s="201"/>
      <c r="G302" s="201"/>
      <c r="H302" s="201"/>
      <c r="I302" s="201"/>
      <c r="J302" s="202"/>
      <c r="L302" s="22"/>
    </row>
    <row r="303" spans="1:12" s="4" customFormat="1" ht="16.5">
      <c r="A303" s="46">
        <v>20</v>
      </c>
      <c r="B303" s="206"/>
      <c r="C303" s="207"/>
      <c r="D303" s="47" t="s">
        <v>22</v>
      </c>
      <c r="E303" s="206"/>
      <c r="F303" s="208"/>
      <c r="G303" s="208"/>
      <c r="H303" s="207"/>
      <c r="I303" s="48">
        <f>SUM(I304:I308)</f>
        <v>0</v>
      </c>
      <c r="J303" s="49" t="e">
        <f>SUM(J304:J308)</f>
        <v>#DIV/0!</v>
      </c>
      <c r="L303" s="22"/>
    </row>
    <row r="304" spans="1:12" s="4" customFormat="1" ht="27" outlineLevel="1">
      <c r="A304" s="155" t="s">
        <v>579</v>
      </c>
      <c r="B304" s="155">
        <v>98298</v>
      </c>
      <c r="C304" s="155" t="s">
        <v>29</v>
      </c>
      <c r="D304" s="6" t="s">
        <v>248</v>
      </c>
      <c r="E304" s="5" t="s">
        <v>45</v>
      </c>
      <c r="F304" s="32">
        <v>690</v>
      </c>
      <c r="G304" s="194"/>
      <c r="H304" s="7">
        <f t="shared" ref="H304:H308" si="106">ROUND((G304*(1+$B$10)),2)</f>
        <v>0</v>
      </c>
      <c r="I304" s="7">
        <f>ROUND((F304*H304),2)</f>
        <v>0</v>
      </c>
      <c r="J304" s="8" t="e">
        <f>(I304/$I$391)</f>
        <v>#DIV/0!</v>
      </c>
      <c r="L304" s="22"/>
    </row>
    <row r="305" spans="1:12" s="4" customFormat="1" ht="16.5" outlineLevel="1">
      <c r="A305" s="155" t="s">
        <v>580</v>
      </c>
      <c r="B305" s="155">
        <v>98307</v>
      </c>
      <c r="C305" s="155" t="s">
        <v>29</v>
      </c>
      <c r="D305" s="6" t="s">
        <v>249</v>
      </c>
      <c r="E305" s="5" t="s">
        <v>39</v>
      </c>
      <c r="F305" s="32">
        <v>25</v>
      </c>
      <c r="G305" s="194"/>
      <c r="H305" s="7">
        <f t="shared" si="106"/>
        <v>0</v>
      </c>
      <c r="I305" s="7">
        <f t="shared" ref="I305:I308" si="107">ROUND((F305*H305),2)</f>
        <v>0</v>
      </c>
      <c r="J305" s="8" t="e">
        <f>(I305/$I$391)</f>
        <v>#DIV/0!</v>
      </c>
      <c r="L305" s="22"/>
    </row>
    <row r="306" spans="1:12" s="4" customFormat="1" ht="40.5" outlineLevel="1">
      <c r="A306" s="155" t="s">
        <v>581</v>
      </c>
      <c r="B306" s="155">
        <v>91836</v>
      </c>
      <c r="C306" s="155" t="s">
        <v>29</v>
      </c>
      <c r="D306" s="6" t="s">
        <v>217</v>
      </c>
      <c r="E306" s="5" t="s">
        <v>45</v>
      </c>
      <c r="F306" s="32">
        <v>345</v>
      </c>
      <c r="G306" s="194"/>
      <c r="H306" s="7">
        <f t="shared" si="106"/>
        <v>0</v>
      </c>
      <c r="I306" s="7">
        <f t="shared" si="107"/>
        <v>0</v>
      </c>
      <c r="J306" s="8" t="e">
        <f>(I306/$I$391)</f>
        <v>#DIV/0!</v>
      </c>
      <c r="L306" s="22"/>
    </row>
    <row r="307" spans="1:12" s="4" customFormat="1" ht="27" outlineLevel="1">
      <c r="A307" s="155" t="s">
        <v>583</v>
      </c>
      <c r="B307" s="155">
        <v>100557</v>
      </c>
      <c r="C307" s="155" t="s">
        <v>29</v>
      </c>
      <c r="D307" s="6" t="s">
        <v>250</v>
      </c>
      <c r="E307" s="5" t="s">
        <v>39</v>
      </c>
      <c r="F307" s="32">
        <v>2</v>
      </c>
      <c r="G307" s="194"/>
      <c r="H307" s="7">
        <f t="shared" si="106"/>
        <v>0</v>
      </c>
      <c r="I307" s="7">
        <f t="shared" si="107"/>
        <v>0</v>
      </c>
      <c r="J307" s="8" t="e">
        <f>(I307/$I$391)</f>
        <v>#DIV/0!</v>
      </c>
      <c r="L307" s="22"/>
    </row>
    <row r="308" spans="1:12" s="4" customFormat="1" ht="16.5" outlineLevel="1">
      <c r="A308" s="155" t="s">
        <v>712</v>
      </c>
      <c r="B308" s="165">
        <v>99002</v>
      </c>
      <c r="C308" s="165" t="s">
        <v>38</v>
      </c>
      <c r="D308" s="157" t="s">
        <v>251</v>
      </c>
      <c r="E308" s="155" t="s">
        <v>252</v>
      </c>
      <c r="F308" s="32">
        <v>1</v>
      </c>
      <c r="G308" s="194"/>
      <c r="H308" s="35">
        <f t="shared" si="106"/>
        <v>0</v>
      </c>
      <c r="I308" s="35">
        <f t="shared" si="107"/>
        <v>0</v>
      </c>
      <c r="J308" s="36" t="e">
        <f>(I308/$I$391)</f>
        <v>#DIV/0!</v>
      </c>
      <c r="L308" s="22"/>
    </row>
    <row r="309" spans="1:12" s="4" customFormat="1" ht="16.5">
      <c r="A309" s="200"/>
      <c r="B309" s="201"/>
      <c r="C309" s="201"/>
      <c r="D309" s="201"/>
      <c r="E309" s="201"/>
      <c r="F309" s="201"/>
      <c r="G309" s="201"/>
      <c r="H309" s="201"/>
      <c r="I309" s="201"/>
      <c r="J309" s="202"/>
      <c r="L309" s="22"/>
    </row>
    <row r="310" spans="1:12" s="4" customFormat="1" ht="16.5">
      <c r="A310" s="46">
        <v>21</v>
      </c>
      <c r="B310" s="206"/>
      <c r="C310" s="207"/>
      <c r="D310" s="47" t="s">
        <v>23</v>
      </c>
      <c r="E310" s="206"/>
      <c r="F310" s="208"/>
      <c r="G310" s="208"/>
      <c r="H310" s="207"/>
      <c r="I310" s="48">
        <f>SUM(I311:I316)</f>
        <v>0</v>
      </c>
      <c r="J310" s="49" t="e">
        <f>SUM(J311:J316)</f>
        <v>#DIV/0!</v>
      </c>
      <c r="L310" s="22"/>
    </row>
    <row r="311" spans="1:12" s="4" customFormat="1" ht="16.5" outlineLevel="1">
      <c r="A311" s="155" t="s">
        <v>658</v>
      </c>
      <c r="B311" s="155" t="s">
        <v>253</v>
      </c>
      <c r="C311" s="155" t="s">
        <v>36</v>
      </c>
      <c r="D311" s="6" t="s">
        <v>483</v>
      </c>
      <c r="E311" s="5" t="s">
        <v>39</v>
      </c>
      <c r="F311" s="32">
        <v>1</v>
      </c>
      <c r="G311" s="194"/>
      <c r="H311" s="7">
        <f t="shared" ref="H311:H316" si="108">ROUND((G311*(1+$B$10)),2)</f>
        <v>0</v>
      </c>
      <c r="I311" s="7">
        <f t="shared" ref="I311:I316" si="109">ROUND((F311*H311),2)</f>
        <v>0</v>
      </c>
      <c r="J311" s="8" t="e">
        <f t="shared" ref="J311:J316" si="110">(I311/$I$391)</f>
        <v>#DIV/0!</v>
      </c>
      <c r="L311" s="22"/>
    </row>
    <row r="312" spans="1:12" s="4" customFormat="1" ht="40.5" outlineLevel="1">
      <c r="A312" s="155" t="s">
        <v>707</v>
      </c>
      <c r="B312" s="155">
        <v>92687</v>
      </c>
      <c r="C312" s="155" t="s">
        <v>29</v>
      </c>
      <c r="D312" s="6" t="s">
        <v>254</v>
      </c>
      <c r="E312" s="5" t="s">
        <v>45</v>
      </c>
      <c r="F312" s="32">
        <v>26.98</v>
      </c>
      <c r="G312" s="194"/>
      <c r="H312" s="7">
        <f t="shared" si="108"/>
        <v>0</v>
      </c>
      <c r="I312" s="7">
        <f t="shared" si="109"/>
        <v>0</v>
      </c>
      <c r="J312" s="8" t="e">
        <f t="shared" si="110"/>
        <v>#DIV/0!</v>
      </c>
      <c r="L312" s="22"/>
    </row>
    <row r="313" spans="1:12" s="4" customFormat="1" ht="40.5" outlineLevel="1">
      <c r="A313" s="155" t="s">
        <v>708</v>
      </c>
      <c r="B313" s="155">
        <v>92693</v>
      </c>
      <c r="C313" s="155" t="s">
        <v>29</v>
      </c>
      <c r="D313" s="6" t="s">
        <v>255</v>
      </c>
      <c r="E313" s="5" t="s">
        <v>39</v>
      </c>
      <c r="F313" s="32">
        <v>12</v>
      </c>
      <c r="G313" s="194"/>
      <c r="H313" s="7">
        <f t="shared" si="108"/>
        <v>0</v>
      </c>
      <c r="I313" s="7">
        <f t="shared" si="109"/>
        <v>0</v>
      </c>
      <c r="J313" s="8" t="e">
        <f t="shared" si="110"/>
        <v>#DIV/0!</v>
      </c>
      <c r="L313" s="22"/>
    </row>
    <row r="314" spans="1:12" s="4" customFormat="1" ht="40.5" outlineLevel="1">
      <c r="A314" s="155" t="s">
        <v>709</v>
      </c>
      <c r="B314" s="155">
        <v>92699</v>
      </c>
      <c r="C314" s="155" t="s">
        <v>29</v>
      </c>
      <c r="D314" s="6" t="s">
        <v>256</v>
      </c>
      <c r="E314" s="5" t="s">
        <v>39</v>
      </c>
      <c r="F314" s="32">
        <v>8</v>
      </c>
      <c r="G314" s="194"/>
      <c r="H314" s="7">
        <f t="shared" si="108"/>
        <v>0</v>
      </c>
      <c r="I314" s="7">
        <f t="shared" si="109"/>
        <v>0</v>
      </c>
      <c r="J314" s="8" t="e">
        <f t="shared" si="110"/>
        <v>#DIV/0!</v>
      </c>
      <c r="L314" s="22"/>
    </row>
    <row r="315" spans="1:12" s="4" customFormat="1" ht="40.5" outlineLevel="1">
      <c r="A315" s="155" t="s">
        <v>710</v>
      </c>
      <c r="B315" s="155">
        <v>92704</v>
      </c>
      <c r="C315" s="155" t="s">
        <v>29</v>
      </c>
      <c r="D315" s="6" t="s">
        <v>257</v>
      </c>
      <c r="E315" s="5" t="s">
        <v>39</v>
      </c>
      <c r="F315" s="32">
        <v>4</v>
      </c>
      <c r="G315" s="194"/>
      <c r="H315" s="7">
        <f t="shared" si="108"/>
        <v>0</v>
      </c>
      <c r="I315" s="7">
        <f t="shared" si="109"/>
        <v>0</v>
      </c>
      <c r="J315" s="8" t="e">
        <f t="shared" si="110"/>
        <v>#DIV/0!</v>
      </c>
      <c r="L315" s="22"/>
    </row>
    <row r="316" spans="1:12" s="4" customFormat="1" ht="27" outlineLevel="1">
      <c r="A316" s="155" t="s">
        <v>711</v>
      </c>
      <c r="B316" s="155">
        <v>103029</v>
      </c>
      <c r="C316" s="155" t="s">
        <v>29</v>
      </c>
      <c r="D316" s="6" t="s">
        <v>258</v>
      </c>
      <c r="E316" s="5" t="s">
        <v>39</v>
      </c>
      <c r="F316" s="32">
        <v>2</v>
      </c>
      <c r="G316" s="194"/>
      <c r="H316" s="7">
        <f t="shared" si="108"/>
        <v>0</v>
      </c>
      <c r="I316" s="7">
        <f t="shared" si="109"/>
        <v>0</v>
      </c>
      <c r="J316" s="8" t="e">
        <f t="shared" si="110"/>
        <v>#DIV/0!</v>
      </c>
      <c r="L316" s="22"/>
    </row>
    <row r="317" spans="1:12" s="4" customFormat="1" ht="16.5">
      <c r="A317" s="200"/>
      <c r="B317" s="201"/>
      <c r="C317" s="201"/>
      <c r="D317" s="201"/>
      <c r="E317" s="201"/>
      <c r="F317" s="201"/>
      <c r="G317" s="201"/>
      <c r="H317" s="201"/>
      <c r="I317" s="201"/>
      <c r="J317" s="202"/>
      <c r="L317" s="22"/>
    </row>
    <row r="318" spans="1:12" s="4" customFormat="1" ht="16.5">
      <c r="A318" s="46">
        <v>22</v>
      </c>
      <c r="B318" s="206"/>
      <c r="C318" s="207"/>
      <c r="D318" s="47" t="s">
        <v>24</v>
      </c>
      <c r="E318" s="206"/>
      <c r="F318" s="208"/>
      <c r="G318" s="208"/>
      <c r="H318" s="207"/>
      <c r="I318" s="48">
        <f>SUM(I319:I326)</f>
        <v>0</v>
      </c>
      <c r="J318" s="49" t="e">
        <f>SUM(J319:J326)</f>
        <v>#DIV/0!</v>
      </c>
      <c r="L318" s="22"/>
    </row>
    <row r="319" spans="1:12" s="4" customFormat="1" ht="27" outlineLevel="1">
      <c r="A319" s="155" t="s">
        <v>659</v>
      </c>
      <c r="B319" s="155" t="s">
        <v>385</v>
      </c>
      <c r="C319" s="155" t="s">
        <v>324</v>
      </c>
      <c r="D319" s="6" t="s">
        <v>386</v>
      </c>
      <c r="E319" s="5" t="s">
        <v>322</v>
      </c>
      <c r="F319" s="32">
        <v>27.3</v>
      </c>
      <c r="G319" s="194"/>
      <c r="H319" s="7">
        <f t="shared" ref="H319:H326" si="111">ROUND((G319*(1+$B$10)),2)</f>
        <v>0</v>
      </c>
      <c r="I319" s="7">
        <f>ROUND((F319*H319),2)</f>
        <v>0</v>
      </c>
      <c r="J319" s="8" t="e">
        <f t="shared" ref="J319:J326" si="112">(I319/$I$391)</f>
        <v>#DIV/0!</v>
      </c>
      <c r="L319" s="22"/>
    </row>
    <row r="320" spans="1:12" s="4" customFormat="1" ht="16.5" outlineLevel="1">
      <c r="A320" s="155" t="s">
        <v>700</v>
      </c>
      <c r="B320" s="155" t="s">
        <v>259</v>
      </c>
      <c r="C320" s="155" t="s">
        <v>36</v>
      </c>
      <c r="D320" s="6" t="s">
        <v>260</v>
      </c>
      <c r="E320" s="5" t="s">
        <v>236</v>
      </c>
      <c r="F320" s="32">
        <v>2</v>
      </c>
      <c r="G320" s="194"/>
      <c r="H320" s="7">
        <f t="shared" si="111"/>
        <v>0</v>
      </c>
      <c r="I320" s="7">
        <f t="shared" ref="I320:I326" si="113">ROUND((F320*H320),2)</f>
        <v>0</v>
      </c>
      <c r="J320" s="8" t="e">
        <f t="shared" si="112"/>
        <v>#DIV/0!</v>
      </c>
      <c r="L320" s="22"/>
    </row>
    <row r="321" spans="1:12" s="4" customFormat="1" ht="27" outlineLevel="1">
      <c r="A321" s="155" t="s">
        <v>701</v>
      </c>
      <c r="B321" s="155">
        <v>101965</v>
      </c>
      <c r="C321" s="155" t="s">
        <v>29</v>
      </c>
      <c r="D321" s="6" t="s">
        <v>261</v>
      </c>
      <c r="E321" s="5" t="s">
        <v>45</v>
      </c>
      <c r="F321" s="32">
        <v>66.900000000000006</v>
      </c>
      <c r="G321" s="194"/>
      <c r="H321" s="7">
        <f t="shared" si="111"/>
        <v>0</v>
      </c>
      <c r="I321" s="7">
        <f t="shared" si="113"/>
        <v>0</v>
      </c>
      <c r="J321" s="8" t="e">
        <f t="shared" si="112"/>
        <v>#DIV/0!</v>
      </c>
      <c r="L321" s="22"/>
    </row>
    <row r="322" spans="1:12" s="4" customFormat="1" ht="16.5" outlineLevel="1">
      <c r="A322" s="155" t="s">
        <v>702</v>
      </c>
      <c r="B322" s="165" t="s">
        <v>344</v>
      </c>
      <c r="C322" s="165" t="s">
        <v>324</v>
      </c>
      <c r="D322" s="6" t="s">
        <v>345</v>
      </c>
      <c r="E322" s="5" t="s">
        <v>322</v>
      </c>
      <c r="F322" s="32">
        <v>20</v>
      </c>
      <c r="G322" s="194"/>
      <c r="H322" s="7">
        <f t="shared" si="111"/>
        <v>0</v>
      </c>
      <c r="I322" s="7">
        <f t="shared" si="113"/>
        <v>0</v>
      </c>
      <c r="J322" s="8" t="e">
        <f t="shared" si="112"/>
        <v>#DIV/0!</v>
      </c>
      <c r="L322" s="22"/>
    </row>
    <row r="323" spans="1:12" s="166" customFormat="1" ht="16.5" outlineLevel="1">
      <c r="A323" s="155" t="s">
        <v>703</v>
      </c>
      <c r="B323" s="155" t="s">
        <v>495</v>
      </c>
      <c r="C323" s="155" t="s">
        <v>36</v>
      </c>
      <c r="D323" s="159" t="s">
        <v>497</v>
      </c>
      <c r="E323" s="158" t="s">
        <v>322</v>
      </c>
      <c r="F323" s="32">
        <v>12.38</v>
      </c>
      <c r="G323" s="194"/>
      <c r="H323" s="7">
        <f t="shared" ref="H323:H325" si="114">ROUND((G323*(1+$B$10)),2)</f>
        <v>0</v>
      </c>
      <c r="I323" s="7">
        <f t="shared" ref="I323:I325" si="115">ROUND((F323*H323),2)</f>
        <v>0</v>
      </c>
      <c r="J323" s="8" t="e">
        <f t="shared" si="112"/>
        <v>#DIV/0!</v>
      </c>
      <c r="L323" s="22"/>
    </row>
    <row r="324" spans="1:12" s="166" customFormat="1" ht="16.5" outlineLevel="1">
      <c r="A324" s="155" t="s">
        <v>704</v>
      </c>
      <c r="B324" s="155" t="s">
        <v>496</v>
      </c>
      <c r="C324" s="155" t="s">
        <v>36</v>
      </c>
      <c r="D324" s="159" t="s">
        <v>498</v>
      </c>
      <c r="E324" s="158" t="s">
        <v>322</v>
      </c>
      <c r="F324" s="32">
        <v>14.31</v>
      </c>
      <c r="G324" s="194"/>
      <c r="H324" s="7">
        <f t="shared" si="114"/>
        <v>0</v>
      </c>
      <c r="I324" s="7">
        <f t="shared" si="115"/>
        <v>0</v>
      </c>
      <c r="J324" s="8" t="e">
        <f t="shared" si="112"/>
        <v>#DIV/0!</v>
      </c>
      <c r="L324" s="22"/>
    </row>
    <row r="325" spans="1:12" s="167" customFormat="1" ht="16.5" outlineLevel="1">
      <c r="A325" s="155" t="s">
        <v>705</v>
      </c>
      <c r="B325" s="155" t="s">
        <v>262</v>
      </c>
      <c r="C325" s="155" t="s">
        <v>36</v>
      </c>
      <c r="D325" s="159" t="s">
        <v>263</v>
      </c>
      <c r="E325" s="158" t="s">
        <v>39</v>
      </c>
      <c r="F325" s="32">
        <v>1</v>
      </c>
      <c r="G325" s="194"/>
      <c r="H325" s="7">
        <f t="shared" si="114"/>
        <v>0</v>
      </c>
      <c r="I325" s="7">
        <f t="shared" si="115"/>
        <v>0</v>
      </c>
      <c r="J325" s="8" t="e">
        <f t="shared" si="112"/>
        <v>#DIV/0!</v>
      </c>
      <c r="L325" s="22"/>
    </row>
    <row r="326" spans="1:12" s="4" customFormat="1" ht="25.5" customHeight="1" outlineLevel="1">
      <c r="A326" s="155" t="s">
        <v>706</v>
      </c>
      <c r="B326" s="155" t="str">
        <f>Composições!B107</f>
        <v>CPU-009</v>
      </c>
      <c r="C326" s="155" t="str">
        <f>Composições!C107</f>
        <v>PMI</v>
      </c>
      <c r="D326" s="6" t="str">
        <f>Composições!D107</f>
        <v>CORRIMÃO DUPLO, DIÂMETRO EXTERNO = 1 1/2, EM AÇO GALVANIZADO, INCLUSO PINTURA</v>
      </c>
      <c r="E326" s="5" t="s">
        <v>45</v>
      </c>
      <c r="F326" s="32">
        <v>14.2</v>
      </c>
      <c r="G326" s="194"/>
      <c r="H326" s="7">
        <f t="shared" si="111"/>
        <v>0</v>
      </c>
      <c r="I326" s="7">
        <f t="shared" si="113"/>
        <v>0</v>
      </c>
      <c r="J326" s="8" t="e">
        <f t="shared" si="112"/>
        <v>#DIV/0!</v>
      </c>
      <c r="L326" s="22"/>
    </row>
    <row r="327" spans="1:12" s="4" customFormat="1" ht="16.5">
      <c r="A327" s="218"/>
      <c r="B327" s="219"/>
      <c r="C327" s="219"/>
      <c r="D327" s="219"/>
      <c r="E327" s="219"/>
      <c r="F327" s="219"/>
      <c r="G327" s="219"/>
      <c r="H327" s="219"/>
      <c r="I327" s="219"/>
      <c r="J327" s="220"/>
      <c r="L327" s="22"/>
    </row>
    <row r="328" spans="1:12" s="4" customFormat="1" ht="16.5">
      <c r="A328" s="46">
        <v>23</v>
      </c>
      <c r="B328" s="206"/>
      <c r="C328" s="207"/>
      <c r="D328" s="47" t="s">
        <v>25</v>
      </c>
      <c r="E328" s="206"/>
      <c r="F328" s="208"/>
      <c r="G328" s="208"/>
      <c r="H328" s="207"/>
      <c r="I328" s="48">
        <f>SUM(I329:I332)</f>
        <v>0</v>
      </c>
      <c r="J328" s="49" t="e">
        <f>SUM(J329:J332)</f>
        <v>#DIV/0!</v>
      </c>
      <c r="L328" s="22"/>
    </row>
    <row r="329" spans="1:12" s="4" customFormat="1" ht="40.5" outlineLevel="1">
      <c r="A329" s="155" t="s">
        <v>660</v>
      </c>
      <c r="B329" s="155">
        <v>97327</v>
      </c>
      <c r="C329" s="155" t="s">
        <v>29</v>
      </c>
      <c r="D329" s="6" t="s">
        <v>264</v>
      </c>
      <c r="E329" s="5" t="s">
        <v>45</v>
      </c>
      <c r="F329" s="32">
        <v>15</v>
      </c>
      <c r="G329" s="194"/>
      <c r="H329" s="7">
        <f t="shared" ref="H329:H332" si="116">ROUND((G329*(1+$B$10)),2)</f>
        <v>0</v>
      </c>
      <c r="I329" s="7">
        <f>ROUND((F329*H329),2)</f>
        <v>0</v>
      </c>
      <c r="J329" s="8" t="e">
        <f>(I329/$I$391)</f>
        <v>#DIV/0!</v>
      </c>
      <c r="L329" s="22"/>
    </row>
    <row r="330" spans="1:12" s="4" customFormat="1" ht="40.5" outlineLevel="1">
      <c r="A330" s="155" t="s">
        <v>697</v>
      </c>
      <c r="B330" s="155">
        <v>97330</v>
      </c>
      <c r="C330" s="155" t="s">
        <v>29</v>
      </c>
      <c r="D330" s="6" t="s">
        <v>265</v>
      </c>
      <c r="E330" s="5" t="s">
        <v>45</v>
      </c>
      <c r="F330" s="32">
        <v>30</v>
      </c>
      <c r="G330" s="194"/>
      <c r="H330" s="7">
        <f t="shared" si="116"/>
        <v>0</v>
      </c>
      <c r="I330" s="7">
        <f t="shared" ref="I330:I332" si="117">ROUND((F330*H330),2)</f>
        <v>0</v>
      </c>
      <c r="J330" s="8" t="e">
        <f>(I330/$I$391)</f>
        <v>#DIV/0!</v>
      </c>
      <c r="L330" s="22"/>
    </row>
    <row r="331" spans="1:12" s="4" customFormat="1" ht="40.5" outlineLevel="1">
      <c r="A331" s="155" t="s">
        <v>698</v>
      </c>
      <c r="B331" s="155">
        <v>97329</v>
      </c>
      <c r="C331" s="155" t="s">
        <v>29</v>
      </c>
      <c r="D331" s="6" t="s">
        <v>266</v>
      </c>
      <c r="E331" s="5" t="s">
        <v>45</v>
      </c>
      <c r="F331" s="32">
        <v>6</v>
      </c>
      <c r="G331" s="194"/>
      <c r="H331" s="7">
        <f t="shared" si="116"/>
        <v>0</v>
      </c>
      <c r="I331" s="7">
        <f t="shared" si="117"/>
        <v>0</v>
      </c>
      <c r="J331" s="8" t="e">
        <f>(I331/$I$391)</f>
        <v>#DIV/0!</v>
      </c>
      <c r="L331" s="22"/>
    </row>
    <row r="332" spans="1:12" s="4" customFormat="1" ht="40.5" outlineLevel="1">
      <c r="A332" s="155" t="s">
        <v>699</v>
      </c>
      <c r="B332" s="155">
        <v>97328</v>
      </c>
      <c r="C332" s="155" t="s">
        <v>29</v>
      </c>
      <c r="D332" s="6" t="s">
        <v>267</v>
      </c>
      <c r="E332" s="5" t="s">
        <v>45</v>
      </c>
      <c r="F332" s="32">
        <v>20</v>
      </c>
      <c r="G332" s="194"/>
      <c r="H332" s="7">
        <f t="shared" si="116"/>
        <v>0</v>
      </c>
      <c r="I332" s="7">
        <f t="shared" si="117"/>
        <v>0</v>
      </c>
      <c r="J332" s="8" t="e">
        <f>(I332/$I$391)</f>
        <v>#DIV/0!</v>
      </c>
      <c r="L332" s="22"/>
    </row>
    <row r="333" spans="1:12" s="4" customFormat="1" ht="16.5">
      <c r="A333" s="200"/>
      <c r="B333" s="201"/>
      <c r="C333" s="201"/>
      <c r="D333" s="201"/>
      <c r="E333" s="201"/>
      <c r="F333" s="201"/>
      <c r="G333" s="201"/>
      <c r="H333" s="201"/>
      <c r="I333" s="201"/>
      <c r="J333" s="202"/>
      <c r="L333" s="22"/>
    </row>
    <row r="334" spans="1:12" s="173" customFormat="1" ht="16.5">
      <c r="A334" s="46">
        <v>24</v>
      </c>
      <c r="B334" s="206"/>
      <c r="C334" s="207"/>
      <c r="D334" s="47" t="s">
        <v>528</v>
      </c>
      <c r="E334" s="206"/>
      <c r="F334" s="208"/>
      <c r="G334" s="208"/>
      <c r="H334" s="207"/>
      <c r="I334" s="48">
        <f>SUM(I335+I341)</f>
        <v>0</v>
      </c>
      <c r="J334" s="49" t="e">
        <f>SUM(J335+J341)</f>
        <v>#DIV/0!</v>
      </c>
      <c r="L334" s="22"/>
    </row>
    <row r="335" spans="1:12" s="183" customFormat="1" ht="16.5">
      <c r="A335" s="9" t="s">
        <v>661</v>
      </c>
      <c r="B335" s="203"/>
      <c r="C335" s="204"/>
      <c r="D335" s="10" t="s">
        <v>588</v>
      </c>
      <c r="E335" s="203"/>
      <c r="F335" s="205"/>
      <c r="G335" s="205"/>
      <c r="H335" s="204"/>
      <c r="I335" s="11">
        <f>SUM(I336:I340)</f>
        <v>0</v>
      </c>
      <c r="J335" s="12" t="e">
        <f>SUM(J336:J340)</f>
        <v>#DIV/0!</v>
      </c>
      <c r="L335" s="22"/>
    </row>
    <row r="336" spans="1:12" s="173" customFormat="1" ht="16.5" outlineLevel="1">
      <c r="A336" s="155" t="s">
        <v>662</v>
      </c>
      <c r="B336" s="155" t="s">
        <v>524</v>
      </c>
      <c r="C336" s="155" t="s">
        <v>36</v>
      </c>
      <c r="D336" s="159" t="s">
        <v>525</v>
      </c>
      <c r="E336" s="158" t="s">
        <v>45</v>
      </c>
      <c r="F336" s="32">
        <v>142</v>
      </c>
      <c r="G336" s="194"/>
      <c r="H336" s="7">
        <f t="shared" ref="H336" si="118">ROUND((G336*(1+$B$10)),2)</f>
        <v>0</v>
      </c>
      <c r="I336" s="7">
        <f>ROUND((F336*H336),2)</f>
        <v>0</v>
      </c>
      <c r="J336" s="8" t="e">
        <f>(I336/$I$391)</f>
        <v>#DIV/0!</v>
      </c>
      <c r="L336" s="22"/>
    </row>
    <row r="337" spans="1:12" s="173" customFormat="1" ht="27" outlineLevel="1">
      <c r="A337" s="155" t="s">
        <v>693</v>
      </c>
      <c r="B337" s="155" t="s">
        <v>526</v>
      </c>
      <c r="C337" s="155" t="s">
        <v>36</v>
      </c>
      <c r="D337" s="159" t="s">
        <v>527</v>
      </c>
      <c r="E337" s="158" t="s">
        <v>45</v>
      </c>
      <c r="F337" s="32">
        <v>142</v>
      </c>
      <c r="G337" s="194"/>
      <c r="H337" s="7">
        <f t="shared" ref="H337" si="119">ROUND((G337*(1+$B$10)),2)</f>
        <v>0</v>
      </c>
      <c r="I337" s="7">
        <f t="shared" ref="I337" si="120">ROUND((F337*H337),2)</f>
        <v>0</v>
      </c>
      <c r="J337" s="8" t="e">
        <f>(I337/$I$391)</f>
        <v>#DIV/0!</v>
      </c>
      <c r="L337" s="22"/>
    </row>
    <row r="338" spans="1:12" s="173" customFormat="1" ht="27" outlineLevel="1">
      <c r="A338" s="155" t="s">
        <v>694</v>
      </c>
      <c r="B338" s="155">
        <v>102991</v>
      </c>
      <c r="C338" s="155" t="s">
        <v>29</v>
      </c>
      <c r="D338" s="159" t="s">
        <v>529</v>
      </c>
      <c r="E338" s="158" t="s">
        <v>45</v>
      </c>
      <c r="F338" s="32">
        <v>110.1</v>
      </c>
      <c r="G338" s="194"/>
      <c r="H338" s="7">
        <f t="shared" ref="H338:H340" si="121">ROUND((G338*(1+$B$10)),2)</f>
        <v>0</v>
      </c>
      <c r="I338" s="7">
        <f t="shared" ref="I338:I340" si="122">ROUND((F338*H338),2)</f>
        <v>0</v>
      </c>
      <c r="J338" s="8" t="e">
        <f>(I338/$I$391)</f>
        <v>#DIV/0!</v>
      </c>
      <c r="L338" s="22"/>
    </row>
    <row r="339" spans="1:12" s="173" customFormat="1" ht="40.5" outlineLevel="1">
      <c r="A339" s="155" t="s">
        <v>695</v>
      </c>
      <c r="B339" s="155">
        <v>99260</v>
      </c>
      <c r="C339" s="155" t="s">
        <v>29</v>
      </c>
      <c r="D339" s="159" t="s">
        <v>530</v>
      </c>
      <c r="E339" s="158" t="s">
        <v>375</v>
      </c>
      <c r="F339" s="32">
        <v>10</v>
      </c>
      <c r="G339" s="194"/>
      <c r="H339" s="7">
        <f t="shared" si="121"/>
        <v>0</v>
      </c>
      <c r="I339" s="7">
        <f t="shared" si="122"/>
        <v>0</v>
      </c>
      <c r="J339" s="8" t="e">
        <f>(I339/$I$391)</f>
        <v>#DIV/0!</v>
      </c>
      <c r="L339" s="22"/>
    </row>
    <row r="340" spans="1:12" s="173" customFormat="1" ht="27" outlineLevel="1">
      <c r="A340" s="155" t="s">
        <v>696</v>
      </c>
      <c r="B340" s="155">
        <v>89512</v>
      </c>
      <c r="C340" s="155" t="s">
        <v>29</v>
      </c>
      <c r="D340" s="159" t="s">
        <v>531</v>
      </c>
      <c r="E340" s="158" t="s">
        <v>45</v>
      </c>
      <c r="F340" s="32">
        <v>60</v>
      </c>
      <c r="G340" s="194"/>
      <c r="H340" s="7">
        <f t="shared" si="121"/>
        <v>0</v>
      </c>
      <c r="I340" s="7">
        <f t="shared" si="122"/>
        <v>0</v>
      </c>
      <c r="J340" s="8" t="e">
        <f>(I340/$I$391)</f>
        <v>#DIV/0!</v>
      </c>
      <c r="L340" s="22"/>
    </row>
    <row r="341" spans="1:12" s="183" customFormat="1" ht="16.5">
      <c r="A341" s="9" t="s">
        <v>663</v>
      </c>
      <c r="B341" s="203"/>
      <c r="C341" s="204"/>
      <c r="D341" s="10" t="s">
        <v>185</v>
      </c>
      <c r="E341" s="203"/>
      <c r="F341" s="205"/>
      <c r="G341" s="205"/>
      <c r="H341" s="204"/>
      <c r="I341" s="11">
        <f>SUM(I342:I361)</f>
        <v>0</v>
      </c>
      <c r="J341" s="12" t="e">
        <f>SUM(J342:J361)</f>
        <v>#DIV/0!</v>
      </c>
      <c r="L341" s="22"/>
    </row>
    <row r="342" spans="1:12" s="183" customFormat="1" ht="40.5" outlineLevel="1">
      <c r="A342" s="155" t="s">
        <v>664</v>
      </c>
      <c r="B342" s="155">
        <v>97902</v>
      </c>
      <c r="C342" s="155" t="s">
        <v>29</v>
      </c>
      <c r="D342" s="159" t="s">
        <v>186</v>
      </c>
      <c r="E342" s="158" t="s">
        <v>39</v>
      </c>
      <c r="F342" s="32">
        <v>4</v>
      </c>
      <c r="G342" s="194"/>
      <c r="H342" s="7">
        <f t="shared" ref="H342:H361" si="123">ROUND((G342*(1+$B$10)),2)</f>
        <v>0</v>
      </c>
      <c r="I342" s="7">
        <f t="shared" ref="I342:I361" si="124">ROUND((F342*H342),2)</f>
        <v>0</v>
      </c>
      <c r="J342" s="8" t="e">
        <f t="shared" ref="J342:J361" si="125">(I342/$I$391)</f>
        <v>#DIV/0!</v>
      </c>
      <c r="L342" s="22"/>
    </row>
    <row r="343" spans="1:12" s="183" customFormat="1" ht="40.5" outlineLevel="1">
      <c r="A343" s="155" t="s">
        <v>674</v>
      </c>
      <c r="B343" s="155">
        <v>97901</v>
      </c>
      <c r="C343" s="155" t="s">
        <v>29</v>
      </c>
      <c r="D343" s="159" t="s">
        <v>148</v>
      </c>
      <c r="E343" s="158" t="s">
        <v>39</v>
      </c>
      <c r="F343" s="32">
        <v>14</v>
      </c>
      <c r="G343" s="194"/>
      <c r="H343" s="7">
        <f t="shared" si="123"/>
        <v>0</v>
      </c>
      <c r="I343" s="7">
        <f t="shared" si="124"/>
        <v>0</v>
      </c>
      <c r="J343" s="8" t="e">
        <f t="shared" si="125"/>
        <v>#DIV/0!</v>
      </c>
      <c r="L343" s="22"/>
    </row>
    <row r="344" spans="1:12" s="183" customFormat="1" ht="40.5" outlineLevel="1">
      <c r="A344" s="155" t="s">
        <v>675</v>
      </c>
      <c r="B344" s="155">
        <v>89495</v>
      </c>
      <c r="C344" s="155" t="s">
        <v>29</v>
      </c>
      <c r="D344" s="159" t="s">
        <v>187</v>
      </c>
      <c r="E344" s="158" t="s">
        <v>39</v>
      </c>
      <c r="F344" s="32">
        <v>26</v>
      </c>
      <c r="G344" s="194"/>
      <c r="H344" s="7">
        <f t="shared" si="123"/>
        <v>0</v>
      </c>
      <c r="I344" s="7">
        <f t="shared" si="124"/>
        <v>0</v>
      </c>
      <c r="J344" s="8" t="e">
        <f t="shared" si="125"/>
        <v>#DIV/0!</v>
      </c>
      <c r="L344" s="22"/>
    </row>
    <row r="345" spans="1:12" s="183" customFormat="1" ht="40.5" outlineLevel="1">
      <c r="A345" s="155" t="s">
        <v>676</v>
      </c>
      <c r="B345" s="155">
        <v>89546</v>
      </c>
      <c r="C345" s="155" t="s">
        <v>29</v>
      </c>
      <c r="D345" s="159" t="s">
        <v>188</v>
      </c>
      <c r="E345" s="158" t="s">
        <v>39</v>
      </c>
      <c r="F345" s="32">
        <v>6</v>
      </c>
      <c r="G345" s="194"/>
      <c r="H345" s="7">
        <f t="shared" si="123"/>
        <v>0</v>
      </c>
      <c r="I345" s="7">
        <f t="shared" si="124"/>
        <v>0</v>
      </c>
      <c r="J345" s="8" t="e">
        <f t="shared" si="125"/>
        <v>#DIV/0!</v>
      </c>
      <c r="L345" s="22"/>
    </row>
    <row r="346" spans="1:12" s="183" customFormat="1" ht="40.5" outlineLevel="1">
      <c r="A346" s="155" t="s">
        <v>677</v>
      </c>
      <c r="B346" s="155">
        <v>95694</v>
      </c>
      <c r="C346" s="155" t="s">
        <v>29</v>
      </c>
      <c r="D346" s="159" t="s">
        <v>189</v>
      </c>
      <c r="E346" s="158" t="s">
        <v>39</v>
      </c>
      <c r="F346" s="32">
        <v>50</v>
      </c>
      <c r="G346" s="194"/>
      <c r="H346" s="7">
        <f t="shared" si="123"/>
        <v>0</v>
      </c>
      <c r="I346" s="7">
        <f t="shared" si="124"/>
        <v>0</v>
      </c>
      <c r="J346" s="8" t="e">
        <f t="shared" si="125"/>
        <v>#DIV/0!</v>
      </c>
      <c r="L346" s="22"/>
    </row>
    <row r="347" spans="1:12" s="183" customFormat="1" ht="40.5" outlineLevel="1">
      <c r="A347" s="155" t="s">
        <v>678</v>
      </c>
      <c r="B347" s="155">
        <v>104353</v>
      </c>
      <c r="C347" s="155" t="s">
        <v>29</v>
      </c>
      <c r="D347" s="159" t="s">
        <v>167</v>
      </c>
      <c r="E347" s="158" t="s">
        <v>39</v>
      </c>
      <c r="F347" s="32">
        <v>6</v>
      </c>
      <c r="G347" s="194"/>
      <c r="H347" s="7">
        <f t="shared" si="123"/>
        <v>0</v>
      </c>
      <c r="I347" s="7">
        <f t="shared" si="124"/>
        <v>0</v>
      </c>
      <c r="J347" s="8" t="e">
        <f t="shared" si="125"/>
        <v>#DIV/0!</v>
      </c>
      <c r="L347" s="22"/>
    </row>
    <row r="348" spans="1:12" s="183" customFormat="1" ht="27" outlineLevel="1">
      <c r="A348" s="155" t="s">
        <v>679</v>
      </c>
      <c r="B348" s="155">
        <v>89544</v>
      </c>
      <c r="C348" s="155" t="s">
        <v>29</v>
      </c>
      <c r="D348" s="159" t="s">
        <v>190</v>
      </c>
      <c r="E348" s="158" t="s">
        <v>39</v>
      </c>
      <c r="F348" s="32">
        <v>12</v>
      </c>
      <c r="G348" s="194"/>
      <c r="H348" s="7">
        <f t="shared" si="123"/>
        <v>0</v>
      </c>
      <c r="I348" s="7">
        <f t="shared" si="124"/>
        <v>0</v>
      </c>
      <c r="J348" s="8" t="e">
        <f t="shared" si="125"/>
        <v>#DIV/0!</v>
      </c>
      <c r="L348" s="22"/>
    </row>
    <row r="349" spans="1:12" s="183" customFormat="1" ht="27" outlineLevel="1">
      <c r="A349" s="155" t="s">
        <v>680</v>
      </c>
      <c r="B349" s="155">
        <v>89554</v>
      </c>
      <c r="C349" s="155" t="s">
        <v>29</v>
      </c>
      <c r="D349" s="159" t="s">
        <v>191</v>
      </c>
      <c r="E349" s="158" t="s">
        <v>39</v>
      </c>
      <c r="F349" s="32">
        <v>93</v>
      </c>
      <c r="G349" s="194"/>
      <c r="H349" s="7">
        <f t="shared" si="123"/>
        <v>0</v>
      </c>
      <c r="I349" s="7">
        <f t="shared" si="124"/>
        <v>0</v>
      </c>
      <c r="J349" s="8" t="e">
        <f t="shared" si="125"/>
        <v>#DIV/0!</v>
      </c>
      <c r="L349" s="22"/>
    </row>
    <row r="350" spans="1:12" s="183" customFormat="1" ht="27" outlineLevel="1">
      <c r="A350" s="155" t="s">
        <v>681</v>
      </c>
      <c r="B350" s="155">
        <v>104170</v>
      </c>
      <c r="C350" s="155" t="s">
        <v>29</v>
      </c>
      <c r="D350" s="159" t="s">
        <v>192</v>
      </c>
      <c r="E350" s="158" t="s">
        <v>39</v>
      </c>
      <c r="F350" s="32">
        <v>5</v>
      </c>
      <c r="G350" s="194"/>
      <c r="H350" s="7">
        <f t="shared" si="123"/>
        <v>0</v>
      </c>
      <c r="I350" s="7">
        <f t="shared" si="124"/>
        <v>0</v>
      </c>
      <c r="J350" s="8" t="e">
        <f t="shared" si="125"/>
        <v>#DIV/0!</v>
      </c>
      <c r="L350" s="22"/>
    </row>
    <row r="351" spans="1:12" s="183" customFormat="1" ht="27" outlineLevel="1">
      <c r="A351" s="155" t="s">
        <v>682</v>
      </c>
      <c r="B351" s="155">
        <v>89545</v>
      </c>
      <c r="C351" s="155" t="s">
        <v>29</v>
      </c>
      <c r="D351" s="159" t="s">
        <v>193</v>
      </c>
      <c r="E351" s="158" t="s">
        <v>39</v>
      </c>
      <c r="F351" s="32">
        <v>8</v>
      </c>
      <c r="G351" s="194"/>
      <c r="H351" s="7">
        <f t="shared" si="123"/>
        <v>0</v>
      </c>
      <c r="I351" s="7">
        <f t="shared" si="124"/>
        <v>0</v>
      </c>
      <c r="J351" s="8" t="e">
        <f t="shared" si="125"/>
        <v>#DIV/0!</v>
      </c>
      <c r="L351" s="22"/>
    </row>
    <row r="352" spans="1:12" s="183" customFormat="1" ht="27" outlineLevel="1">
      <c r="A352" s="155" t="s">
        <v>683</v>
      </c>
      <c r="B352" s="155">
        <v>89547</v>
      </c>
      <c r="C352" s="155" t="s">
        <v>29</v>
      </c>
      <c r="D352" s="159" t="s">
        <v>194</v>
      </c>
      <c r="E352" s="158" t="s">
        <v>39</v>
      </c>
      <c r="F352" s="32">
        <v>12</v>
      </c>
      <c r="G352" s="194"/>
      <c r="H352" s="7">
        <f t="shared" si="123"/>
        <v>0</v>
      </c>
      <c r="I352" s="7">
        <f t="shared" si="124"/>
        <v>0</v>
      </c>
      <c r="J352" s="8" t="e">
        <f t="shared" si="125"/>
        <v>#DIV/0!</v>
      </c>
      <c r="L352" s="22"/>
    </row>
    <row r="353" spans="1:12" s="183" customFormat="1" ht="27" outlineLevel="1">
      <c r="A353" s="155" t="s">
        <v>684</v>
      </c>
      <c r="B353" s="155">
        <v>89512</v>
      </c>
      <c r="C353" s="155" t="s">
        <v>29</v>
      </c>
      <c r="D353" s="159" t="s">
        <v>195</v>
      </c>
      <c r="E353" s="158" t="s">
        <v>45</v>
      </c>
      <c r="F353" s="32">
        <v>141.30000000000001</v>
      </c>
      <c r="G353" s="194"/>
      <c r="H353" s="7">
        <f t="shared" si="123"/>
        <v>0</v>
      </c>
      <c r="I353" s="7">
        <f t="shared" si="124"/>
        <v>0</v>
      </c>
      <c r="J353" s="8" t="e">
        <f t="shared" si="125"/>
        <v>#DIV/0!</v>
      </c>
      <c r="L353" s="22"/>
    </row>
    <row r="354" spans="1:12" s="183" customFormat="1" ht="27" outlineLevel="1">
      <c r="A354" s="155" t="s">
        <v>685</v>
      </c>
      <c r="B354" s="155">
        <v>104166</v>
      </c>
      <c r="C354" s="155" t="s">
        <v>29</v>
      </c>
      <c r="D354" s="159" t="s">
        <v>196</v>
      </c>
      <c r="E354" s="158" t="s">
        <v>45</v>
      </c>
      <c r="F354" s="32">
        <v>54.9</v>
      </c>
      <c r="G354" s="194"/>
      <c r="H354" s="7">
        <f t="shared" si="123"/>
        <v>0</v>
      </c>
      <c r="I354" s="7">
        <f t="shared" si="124"/>
        <v>0</v>
      </c>
      <c r="J354" s="8" t="e">
        <f t="shared" si="125"/>
        <v>#DIV/0!</v>
      </c>
      <c r="L354" s="22"/>
    </row>
    <row r="355" spans="1:12" s="183" customFormat="1" ht="27" outlineLevel="1">
      <c r="A355" s="155" t="s">
        <v>686</v>
      </c>
      <c r="B355" s="155">
        <v>89508</v>
      </c>
      <c r="C355" s="155" t="s">
        <v>29</v>
      </c>
      <c r="D355" s="159" t="s">
        <v>197</v>
      </c>
      <c r="E355" s="158" t="s">
        <v>45</v>
      </c>
      <c r="F355" s="32">
        <v>1.3</v>
      </c>
      <c r="G355" s="194"/>
      <c r="H355" s="7">
        <f t="shared" si="123"/>
        <v>0</v>
      </c>
      <c r="I355" s="7">
        <f t="shared" si="124"/>
        <v>0</v>
      </c>
      <c r="J355" s="8" t="e">
        <f t="shared" si="125"/>
        <v>#DIV/0!</v>
      </c>
      <c r="L355" s="22"/>
    </row>
    <row r="356" spans="1:12" s="183" customFormat="1" ht="27" outlineLevel="1">
      <c r="A356" s="155" t="s">
        <v>687</v>
      </c>
      <c r="B356" s="155">
        <v>89509</v>
      </c>
      <c r="C356" s="155" t="s">
        <v>29</v>
      </c>
      <c r="D356" s="159" t="s">
        <v>198</v>
      </c>
      <c r="E356" s="158" t="s">
        <v>45</v>
      </c>
      <c r="F356" s="32">
        <v>2</v>
      </c>
      <c r="G356" s="194"/>
      <c r="H356" s="7">
        <f t="shared" si="123"/>
        <v>0</v>
      </c>
      <c r="I356" s="7">
        <f t="shared" si="124"/>
        <v>0</v>
      </c>
      <c r="J356" s="8" t="e">
        <f t="shared" si="125"/>
        <v>#DIV/0!</v>
      </c>
      <c r="L356" s="22"/>
    </row>
    <row r="357" spans="1:12" s="183" customFormat="1" ht="27" outlineLevel="1">
      <c r="A357" s="155" t="s">
        <v>688</v>
      </c>
      <c r="B357" s="155">
        <v>89511</v>
      </c>
      <c r="C357" s="155" t="s">
        <v>29</v>
      </c>
      <c r="D357" s="159" t="s">
        <v>199</v>
      </c>
      <c r="E357" s="158" t="s">
        <v>45</v>
      </c>
      <c r="F357" s="32">
        <v>21.2</v>
      </c>
      <c r="G357" s="194"/>
      <c r="H357" s="7">
        <f t="shared" si="123"/>
        <v>0</v>
      </c>
      <c r="I357" s="7">
        <f t="shared" si="124"/>
        <v>0</v>
      </c>
      <c r="J357" s="8" t="e">
        <f t="shared" si="125"/>
        <v>#DIV/0!</v>
      </c>
      <c r="L357" s="22"/>
    </row>
    <row r="358" spans="1:12" s="183" customFormat="1" ht="27" outlineLevel="1">
      <c r="A358" s="155" t="s">
        <v>689</v>
      </c>
      <c r="B358" s="155">
        <v>89571</v>
      </c>
      <c r="C358" s="155" t="s">
        <v>29</v>
      </c>
      <c r="D358" s="159" t="s">
        <v>200</v>
      </c>
      <c r="E358" s="158" t="s">
        <v>39</v>
      </c>
      <c r="F358" s="32">
        <v>10</v>
      </c>
      <c r="G358" s="194"/>
      <c r="H358" s="7">
        <f t="shared" si="123"/>
        <v>0</v>
      </c>
      <c r="I358" s="7">
        <f t="shared" si="124"/>
        <v>0</v>
      </c>
      <c r="J358" s="8" t="e">
        <f t="shared" si="125"/>
        <v>#DIV/0!</v>
      </c>
      <c r="L358" s="22"/>
    </row>
    <row r="359" spans="1:12" s="183" customFormat="1" ht="27" outlineLevel="1">
      <c r="A359" s="155" t="s">
        <v>690</v>
      </c>
      <c r="B359" s="155">
        <v>89866</v>
      </c>
      <c r="C359" s="155" t="s">
        <v>29</v>
      </c>
      <c r="D359" s="159" t="s">
        <v>201</v>
      </c>
      <c r="E359" s="158" t="s">
        <v>39</v>
      </c>
      <c r="F359" s="32">
        <v>34</v>
      </c>
      <c r="G359" s="194"/>
      <c r="H359" s="7">
        <f t="shared" si="123"/>
        <v>0</v>
      </c>
      <c r="I359" s="7">
        <f t="shared" si="124"/>
        <v>0</v>
      </c>
      <c r="J359" s="8" t="e">
        <f t="shared" si="125"/>
        <v>#DIV/0!</v>
      </c>
      <c r="L359" s="22"/>
    </row>
    <row r="360" spans="1:12" s="183" customFormat="1" ht="27" outlineLevel="1">
      <c r="A360" s="155" t="s">
        <v>691</v>
      </c>
      <c r="B360" s="155">
        <v>89865</v>
      </c>
      <c r="C360" s="155" t="s">
        <v>29</v>
      </c>
      <c r="D360" s="159" t="s">
        <v>202</v>
      </c>
      <c r="E360" s="158" t="s">
        <v>45</v>
      </c>
      <c r="F360" s="32">
        <v>65.8</v>
      </c>
      <c r="G360" s="194"/>
      <c r="H360" s="7">
        <f t="shared" si="123"/>
        <v>0</v>
      </c>
      <c r="I360" s="7">
        <f t="shared" si="124"/>
        <v>0</v>
      </c>
      <c r="J360" s="8" t="e">
        <f t="shared" si="125"/>
        <v>#DIV/0!</v>
      </c>
      <c r="L360" s="22"/>
    </row>
    <row r="361" spans="1:12" s="183" customFormat="1" ht="27" outlineLevel="1">
      <c r="A361" s="155" t="s">
        <v>692</v>
      </c>
      <c r="B361" s="155">
        <v>89869</v>
      </c>
      <c r="C361" s="155" t="s">
        <v>29</v>
      </c>
      <c r="D361" s="159" t="s">
        <v>203</v>
      </c>
      <c r="E361" s="158" t="s">
        <v>39</v>
      </c>
      <c r="F361" s="32">
        <v>3</v>
      </c>
      <c r="G361" s="194"/>
      <c r="H361" s="7">
        <f t="shared" si="123"/>
        <v>0</v>
      </c>
      <c r="I361" s="7">
        <f t="shared" si="124"/>
        <v>0</v>
      </c>
      <c r="J361" s="8" t="e">
        <f t="shared" si="125"/>
        <v>#DIV/0!</v>
      </c>
      <c r="L361" s="22"/>
    </row>
    <row r="362" spans="1:12" s="173" customFormat="1" ht="16.5">
      <c r="A362" s="175"/>
      <c r="B362" s="176"/>
      <c r="C362" s="176"/>
      <c r="D362" s="176"/>
      <c r="E362" s="176"/>
      <c r="F362" s="176"/>
      <c r="G362" s="176"/>
      <c r="H362" s="176"/>
      <c r="I362" s="176"/>
      <c r="J362" s="177"/>
      <c r="L362" s="22"/>
    </row>
    <row r="363" spans="1:12" s="4" customFormat="1" ht="16.5">
      <c r="A363" s="46">
        <v>25</v>
      </c>
      <c r="B363" s="206"/>
      <c r="C363" s="207"/>
      <c r="D363" s="47" t="s">
        <v>491</v>
      </c>
      <c r="E363" s="206"/>
      <c r="F363" s="208"/>
      <c r="G363" s="208"/>
      <c r="H363" s="207"/>
      <c r="I363" s="48">
        <f>SUM(I364+I370+I373)</f>
        <v>0</v>
      </c>
      <c r="J363" s="49" t="e">
        <f>SUM(J364+J370+J373)</f>
        <v>#DIV/0!</v>
      </c>
      <c r="L363" s="22"/>
    </row>
    <row r="364" spans="1:12" s="166" customFormat="1" ht="16.5">
      <c r="A364" s="9" t="s">
        <v>487</v>
      </c>
      <c r="B364" s="203"/>
      <c r="C364" s="204"/>
      <c r="D364" s="10" t="s">
        <v>488</v>
      </c>
      <c r="E364" s="203"/>
      <c r="F364" s="205"/>
      <c r="G364" s="205"/>
      <c r="H364" s="204"/>
      <c r="I364" s="11">
        <f>SUM(I365:I369)</f>
        <v>0</v>
      </c>
      <c r="J364" s="12" t="e">
        <f>SUM(J365:J369)</f>
        <v>#DIV/0!</v>
      </c>
      <c r="L364" s="22"/>
    </row>
    <row r="365" spans="1:12" s="174" customFormat="1" ht="16.5" outlineLevel="1">
      <c r="A365" s="155" t="s">
        <v>589</v>
      </c>
      <c r="B365" s="155" t="str">
        <f>Composições!B123</f>
        <v>CPU-010</v>
      </c>
      <c r="C365" s="155" t="str">
        <f>Composições!C123</f>
        <v>PMI</v>
      </c>
      <c r="D365" s="159" t="str">
        <f>Composições!D123</f>
        <v>ESTRUTURA DE CONCRETO ARMADO PARA PORTAL DE ENTRADA (PÓRTICO)</v>
      </c>
      <c r="E365" s="158" t="s">
        <v>375</v>
      </c>
      <c r="F365" s="32">
        <v>1</v>
      </c>
      <c r="G365" s="194"/>
      <c r="H365" s="7">
        <f t="shared" ref="H365" si="126">ROUND((G365*(1+$B$10)),2)</f>
        <v>0</v>
      </c>
      <c r="I365" s="7">
        <f t="shared" ref="I365" si="127">ROUND((F365*H365),2)</f>
        <v>0</v>
      </c>
      <c r="J365" s="8" t="e">
        <f>(I365/$I$391)</f>
        <v>#DIV/0!</v>
      </c>
      <c r="L365" s="22"/>
    </row>
    <row r="366" spans="1:12" s="4" customFormat="1" ht="27" outlineLevel="1">
      <c r="A366" s="155" t="s">
        <v>590</v>
      </c>
      <c r="B366" s="155" t="str">
        <f>Composições!B133</f>
        <v>CPU-011</v>
      </c>
      <c r="C366" s="155" t="str">
        <f>Composições!C133</f>
        <v>PMI</v>
      </c>
      <c r="D366" s="6" t="str">
        <f>Composições!D133</f>
        <v>LAJE MACIÇA CONCRETO 1:2,5:4 ESP. 8CM - INCLUINDO AÇO E FORMAS EM MADEIRA</v>
      </c>
      <c r="E366" s="5" t="s">
        <v>322</v>
      </c>
      <c r="F366" s="32">
        <v>8.8000000000000007</v>
      </c>
      <c r="G366" s="194"/>
      <c r="H366" s="7">
        <f t="shared" ref="H366:H368" si="128">ROUND((G366*(1+$B$10)),2)</f>
        <v>0</v>
      </c>
      <c r="I366" s="7">
        <f t="shared" ref="I366:I368" si="129">ROUND((F366*H366),2)</f>
        <v>0</v>
      </c>
      <c r="J366" s="8" t="e">
        <f>(I366/$I$391)</f>
        <v>#DIV/0!</v>
      </c>
      <c r="L366" s="22"/>
    </row>
    <row r="367" spans="1:12" s="144" customFormat="1" ht="16.5" outlineLevel="1">
      <c r="A367" s="155" t="s">
        <v>591</v>
      </c>
      <c r="B367" s="155" t="s">
        <v>91</v>
      </c>
      <c r="C367" s="155" t="s">
        <v>36</v>
      </c>
      <c r="D367" s="6" t="s">
        <v>92</v>
      </c>
      <c r="E367" s="5" t="s">
        <v>322</v>
      </c>
      <c r="F367" s="32">
        <v>5.27</v>
      </c>
      <c r="G367" s="194"/>
      <c r="H367" s="7">
        <f t="shared" si="128"/>
        <v>0</v>
      </c>
      <c r="I367" s="7">
        <f t="shared" si="129"/>
        <v>0</v>
      </c>
      <c r="J367" s="8" t="e">
        <f>(I367/$I$391)</f>
        <v>#DIV/0!</v>
      </c>
      <c r="L367" s="22"/>
    </row>
    <row r="368" spans="1:12" s="144" customFormat="1" ht="27" outlineLevel="1">
      <c r="A368" s="155" t="s">
        <v>592</v>
      </c>
      <c r="B368" s="155" t="s">
        <v>440</v>
      </c>
      <c r="C368" s="155" t="s">
        <v>324</v>
      </c>
      <c r="D368" s="6" t="s">
        <v>441</v>
      </c>
      <c r="E368" s="5" t="s">
        <v>236</v>
      </c>
      <c r="F368" s="32">
        <v>1</v>
      </c>
      <c r="G368" s="194"/>
      <c r="H368" s="7">
        <f t="shared" si="128"/>
        <v>0</v>
      </c>
      <c r="I368" s="7">
        <f t="shared" si="129"/>
        <v>0</v>
      </c>
      <c r="J368" s="8" t="e">
        <f>(I368/$I$391)</f>
        <v>#DIV/0!</v>
      </c>
      <c r="L368" s="22"/>
    </row>
    <row r="369" spans="1:12" s="144" customFormat="1" ht="16.5" outlineLevel="1">
      <c r="A369" s="155" t="s">
        <v>593</v>
      </c>
      <c r="B369" s="155" t="s">
        <v>474</v>
      </c>
      <c r="C369" s="155" t="s">
        <v>324</v>
      </c>
      <c r="D369" s="6" t="s">
        <v>442</v>
      </c>
      <c r="E369" s="5" t="s">
        <v>236</v>
      </c>
      <c r="F369" s="32">
        <v>1</v>
      </c>
      <c r="G369" s="194"/>
      <c r="H369" s="7">
        <f t="shared" ref="H369" si="130">ROUND((G369*(1+$B$10)),2)</f>
        <v>0</v>
      </c>
      <c r="I369" s="7">
        <f t="shared" ref="I369" si="131">ROUND((F369*H369),2)</f>
        <v>0</v>
      </c>
      <c r="J369" s="8" t="e">
        <f>(I369/$I$391)</f>
        <v>#DIV/0!</v>
      </c>
      <c r="L369" s="22"/>
    </row>
    <row r="370" spans="1:12" s="174" customFormat="1" ht="16.5">
      <c r="A370" s="9" t="s">
        <v>489</v>
      </c>
      <c r="B370" s="203"/>
      <c r="C370" s="204"/>
      <c r="D370" s="10" t="s">
        <v>537</v>
      </c>
      <c r="E370" s="203"/>
      <c r="F370" s="205"/>
      <c r="G370" s="205"/>
      <c r="H370" s="204"/>
      <c r="I370" s="11">
        <f>SUM(I371:I372)</f>
        <v>0</v>
      </c>
      <c r="J370" s="12" t="e">
        <f>SUM(J371:J372)</f>
        <v>#DIV/0!</v>
      </c>
      <c r="L370" s="22"/>
    </row>
    <row r="371" spans="1:12" s="174" customFormat="1" ht="40.5" customHeight="1" outlineLevel="1">
      <c r="A371" s="155" t="s">
        <v>595</v>
      </c>
      <c r="B371" s="155" t="str">
        <f>Composições!B151</f>
        <v>CPU-012</v>
      </c>
      <c r="C371" s="155" t="str">
        <f>Composições!C151</f>
        <v>PMI</v>
      </c>
      <c r="D371" s="157" t="str">
        <f>Composições!D151</f>
        <v>FECHAMENTO (MURETA) FRONTAL DE ALVENARIA H=0,50m, ESTRUTURA EM CONCRETO ARMADO E ALVENARIA EM BLOCOS DE CONCRETO 14x19x39CM, EXTENSÃO TOTAL</v>
      </c>
      <c r="E371" s="158" t="s">
        <v>375</v>
      </c>
      <c r="F371" s="32">
        <v>1</v>
      </c>
      <c r="G371" s="194"/>
      <c r="H371" s="7">
        <f t="shared" ref="H371:H372" si="132">ROUND((G371*(1+$B$10)),2)</f>
        <v>0</v>
      </c>
      <c r="I371" s="7">
        <f>ROUND((F371*H371),2)</f>
        <v>0</v>
      </c>
      <c r="J371" s="8" t="e">
        <f>(I371/$I$391)</f>
        <v>#DIV/0!</v>
      </c>
      <c r="L371" s="22"/>
    </row>
    <row r="372" spans="1:12" s="174" customFormat="1" ht="27" outlineLevel="1">
      <c r="A372" s="155" t="s">
        <v>596</v>
      </c>
      <c r="B372" s="155" t="s">
        <v>547</v>
      </c>
      <c r="C372" s="155" t="s">
        <v>36</v>
      </c>
      <c r="D372" s="157" t="s">
        <v>548</v>
      </c>
      <c r="E372" s="158" t="s">
        <v>322</v>
      </c>
      <c r="F372" s="32">
        <v>21.35</v>
      </c>
      <c r="G372" s="194"/>
      <c r="H372" s="7">
        <f t="shared" si="132"/>
        <v>0</v>
      </c>
      <c r="I372" s="7">
        <f t="shared" ref="I372" si="133">ROUND((F372*H372),2)</f>
        <v>0</v>
      </c>
      <c r="J372" s="8" t="e">
        <f>(I372/$I$391)</f>
        <v>#DIV/0!</v>
      </c>
      <c r="L372" s="22"/>
    </row>
    <row r="373" spans="1:12" s="166" customFormat="1" ht="16.5">
      <c r="A373" s="9" t="s">
        <v>665</v>
      </c>
      <c r="B373" s="203"/>
      <c r="C373" s="204"/>
      <c r="D373" s="10" t="s">
        <v>490</v>
      </c>
      <c r="E373" s="203"/>
      <c r="F373" s="205"/>
      <c r="G373" s="205"/>
      <c r="H373" s="204"/>
      <c r="I373" s="11">
        <f>SUM(I374:I380)</f>
        <v>0</v>
      </c>
      <c r="J373" s="12" t="e">
        <f>SUM(J374:J380)</f>
        <v>#DIV/0!</v>
      </c>
      <c r="L373" s="22"/>
    </row>
    <row r="374" spans="1:12" s="166" customFormat="1" ht="27" outlineLevel="1">
      <c r="A374" s="155" t="s">
        <v>666</v>
      </c>
      <c r="B374" s="155">
        <v>97635</v>
      </c>
      <c r="C374" s="155" t="s">
        <v>29</v>
      </c>
      <c r="D374" s="159" t="s">
        <v>492</v>
      </c>
      <c r="E374" s="158" t="s">
        <v>322</v>
      </c>
      <c r="F374" s="32">
        <v>60.9</v>
      </c>
      <c r="G374" s="194"/>
      <c r="H374" s="7">
        <f t="shared" ref="H374" si="134">ROUND((G374*(1+$B$10)),2)</f>
        <v>0</v>
      </c>
      <c r="I374" s="7">
        <f t="shared" ref="I374" si="135">ROUND((F374*H374),2)</f>
        <v>0</v>
      </c>
      <c r="J374" s="8" t="e">
        <f t="shared" ref="J374" si="136">(I374/$I$391)</f>
        <v>#DIV/0!</v>
      </c>
      <c r="L374" s="22"/>
    </row>
    <row r="375" spans="1:12" s="166" customFormat="1" ht="40.5" outlineLevel="1">
      <c r="A375" s="155" t="s">
        <v>668</v>
      </c>
      <c r="B375" s="155">
        <v>97083</v>
      </c>
      <c r="C375" s="155" t="s">
        <v>29</v>
      </c>
      <c r="D375" s="159" t="s">
        <v>499</v>
      </c>
      <c r="E375" s="158" t="s">
        <v>322</v>
      </c>
      <c r="F375" s="32">
        <v>75.599999999999994</v>
      </c>
      <c r="G375" s="194"/>
      <c r="H375" s="7">
        <f t="shared" ref="H375:H380" si="137">ROUND((G375*(1+$B$10)),2)</f>
        <v>0</v>
      </c>
      <c r="I375" s="7">
        <f t="shared" ref="I375:I380" si="138">ROUND((F375*H375),2)</f>
        <v>0</v>
      </c>
      <c r="J375" s="8" t="e">
        <f t="shared" ref="J375:J379" si="139">(I375/$I$391)</f>
        <v>#DIV/0!</v>
      </c>
      <c r="L375" s="22"/>
    </row>
    <row r="376" spans="1:12" s="166" customFormat="1" ht="27" outlineLevel="1">
      <c r="A376" s="155" t="s">
        <v>669</v>
      </c>
      <c r="B376" s="155">
        <v>96622</v>
      </c>
      <c r="C376" s="155" t="s">
        <v>29</v>
      </c>
      <c r="D376" s="159" t="s">
        <v>493</v>
      </c>
      <c r="E376" s="158" t="s">
        <v>323</v>
      </c>
      <c r="F376" s="32">
        <v>3.27</v>
      </c>
      <c r="G376" s="194"/>
      <c r="H376" s="7">
        <f t="shared" si="137"/>
        <v>0</v>
      </c>
      <c r="I376" s="7">
        <f t="shared" si="138"/>
        <v>0</v>
      </c>
      <c r="J376" s="8" t="e">
        <f t="shared" si="139"/>
        <v>#DIV/0!</v>
      </c>
      <c r="L376" s="22"/>
    </row>
    <row r="377" spans="1:12" s="166" customFormat="1" ht="40.5" outlineLevel="1">
      <c r="A377" s="155" t="s">
        <v>670</v>
      </c>
      <c r="B377" s="155">
        <v>94991</v>
      </c>
      <c r="C377" s="155" t="s">
        <v>29</v>
      </c>
      <c r="D377" s="159" t="s">
        <v>494</v>
      </c>
      <c r="E377" s="158" t="s">
        <v>323</v>
      </c>
      <c r="F377" s="32">
        <v>4.58</v>
      </c>
      <c r="G377" s="194"/>
      <c r="H377" s="7">
        <f t="shared" si="137"/>
        <v>0</v>
      </c>
      <c r="I377" s="7">
        <f t="shared" si="138"/>
        <v>0</v>
      </c>
      <c r="J377" s="8" t="e">
        <f t="shared" si="139"/>
        <v>#DIV/0!</v>
      </c>
      <c r="L377" s="22"/>
    </row>
    <row r="378" spans="1:12" s="166" customFormat="1" ht="16.5" outlineLevel="1">
      <c r="A378" s="155" t="s">
        <v>671</v>
      </c>
      <c r="B378" s="155" t="s">
        <v>434</v>
      </c>
      <c r="C378" s="155" t="s">
        <v>324</v>
      </c>
      <c r="D378" s="159" t="s">
        <v>435</v>
      </c>
      <c r="E378" s="158" t="s">
        <v>322</v>
      </c>
      <c r="F378" s="32">
        <v>65.38</v>
      </c>
      <c r="G378" s="194"/>
      <c r="H378" s="7">
        <f t="shared" si="137"/>
        <v>0</v>
      </c>
      <c r="I378" s="7">
        <f t="shared" si="138"/>
        <v>0</v>
      </c>
      <c r="J378" s="8" t="e">
        <f t="shared" si="139"/>
        <v>#DIV/0!</v>
      </c>
      <c r="L378" s="22"/>
    </row>
    <row r="379" spans="1:12" s="166" customFormat="1" ht="27" outlineLevel="1">
      <c r="A379" s="155" t="s">
        <v>672</v>
      </c>
      <c r="B379" s="155">
        <v>102491</v>
      </c>
      <c r="C379" s="155" t="s">
        <v>29</v>
      </c>
      <c r="D379" s="159" t="s">
        <v>436</v>
      </c>
      <c r="E379" s="158" t="s">
        <v>322</v>
      </c>
      <c r="F379" s="32">
        <v>65.38</v>
      </c>
      <c r="G379" s="194"/>
      <c r="H379" s="7">
        <f t="shared" si="137"/>
        <v>0</v>
      </c>
      <c r="I379" s="7">
        <f t="shared" si="138"/>
        <v>0</v>
      </c>
      <c r="J379" s="8" t="e">
        <f t="shared" si="139"/>
        <v>#DIV/0!</v>
      </c>
      <c r="L379" s="22"/>
    </row>
    <row r="380" spans="1:12" s="166" customFormat="1" ht="16.5" outlineLevel="1">
      <c r="A380" s="155" t="s">
        <v>673</v>
      </c>
      <c r="B380" s="155" t="s">
        <v>495</v>
      </c>
      <c r="C380" s="155" t="s">
        <v>36</v>
      </c>
      <c r="D380" s="159" t="s">
        <v>497</v>
      </c>
      <c r="E380" s="158" t="s">
        <v>322</v>
      </c>
      <c r="F380" s="32">
        <v>0.5</v>
      </c>
      <c r="G380" s="194"/>
      <c r="H380" s="7">
        <f t="shared" si="137"/>
        <v>0</v>
      </c>
      <c r="I380" s="7">
        <f t="shared" si="138"/>
        <v>0</v>
      </c>
      <c r="J380" s="8" t="e">
        <f>(I380/$I$391)</f>
        <v>#DIV/0!</v>
      </c>
      <c r="L380" s="22"/>
    </row>
    <row r="381" spans="1:12" s="4" customFormat="1" ht="16.5">
      <c r="A381" s="200"/>
      <c r="B381" s="201"/>
      <c r="C381" s="201"/>
      <c r="D381" s="201"/>
      <c r="E381" s="201"/>
      <c r="F381" s="201"/>
      <c r="G381" s="201"/>
      <c r="H381" s="201"/>
      <c r="I381" s="201"/>
      <c r="J381" s="202"/>
      <c r="L381" s="22"/>
    </row>
    <row r="382" spans="1:12" s="4" customFormat="1" ht="16.5">
      <c r="A382" s="46">
        <v>26</v>
      </c>
      <c r="B382" s="206"/>
      <c r="C382" s="207"/>
      <c r="D382" s="47" t="s">
        <v>26</v>
      </c>
      <c r="E382" s="206"/>
      <c r="F382" s="208"/>
      <c r="G382" s="208"/>
      <c r="H382" s="207"/>
      <c r="I382" s="48">
        <f>SUM(I383:I386)</f>
        <v>0</v>
      </c>
      <c r="J382" s="49" t="e">
        <f>SUM(J383:J386)</f>
        <v>#DIV/0!</v>
      </c>
      <c r="L382" s="22"/>
    </row>
    <row r="383" spans="1:12" s="4" customFormat="1" ht="16.5" outlineLevel="1">
      <c r="A383" s="155" t="s">
        <v>522</v>
      </c>
      <c r="B383" s="155" t="s">
        <v>268</v>
      </c>
      <c r="C383" s="155" t="s">
        <v>36</v>
      </c>
      <c r="D383" s="6" t="s">
        <v>269</v>
      </c>
      <c r="E383" s="5" t="s">
        <v>322</v>
      </c>
      <c r="F383" s="32">
        <v>847.74</v>
      </c>
      <c r="G383" s="194"/>
      <c r="H383" s="7">
        <f t="shared" ref="H383:H386" si="140">ROUND((G383*(1+$B$10)),2)</f>
        <v>0</v>
      </c>
      <c r="I383" s="7">
        <f t="shared" ref="I383:I386" si="141">ROUND((F383*H383),2)</f>
        <v>0</v>
      </c>
      <c r="J383" s="8" t="e">
        <f>(I383/$I$391)</f>
        <v>#DIV/0!</v>
      </c>
      <c r="L383" s="22"/>
    </row>
    <row r="384" spans="1:12" s="4" customFormat="1" ht="27" outlineLevel="1">
      <c r="A384" s="155" t="s">
        <v>523</v>
      </c>
      <c r="B384" s="155">
        <v>97637</v>
      </c>
      <c r="C384" s="155" t="s">
        <v>29</v>
      </c>
      <c r="D384" s="6" t="s">
        <v>270</v>
      </c>
      <c r="E384" s="5" t="s">
        <v>322</v>
      </c>
      <c r="F384" s="32">
        <v>249.04</v>
      </c>
      <c r="G384" s="194"/>
      <c r="H384" s="7">
        <f t="shared" si="140"/>
        <v>0</v>
      </c>
      <c r="I384" s="7">
        <f t="shared" si="141"/>
        <v>0</v>
      </c>
      <c r="J384" s="8" t="e">
        <f t="shared" ref="J384:J386" si="142">(I384/$I$391)</f>
        <v>#DIV/0!</v>
      </c>
      <c r="L384" s="22"/>
    </row>
    <row r="385" spans="1:12" s="4" customFormat="1" ht="16.5" outlineLevel="1">
      <c r="A385" s="155" t="s">
        <v>538</v>
      </c>
      <c r="B385" s="155" t="s">
        <v>271</v>
      </c>
      <c r="C385" s="155" t="s">
        <v>36</v>
      </c>
      <c r="D385" s="6" t="s">
        <v>272</v>
      </c>
      <c r="E385" s="5" t="s">
        <v>39</v>
      </c>
      <c r="F385" s="32">
        <v>4</v>
      </c>
      <c r="G385" s="194"/>
      <c r="H385" s="7">
        <f t="shared" si="140"/>
        <v>0</v>
      </c>
      <c r="I385" s="7">
        <f t="shared" si="141"/>
        <v>0</v>
      </c>
      <c r="J385" s="8" t="e">
        <f t="shared" si="142"/>
        <v>#DIV/0!</v>
      </c>
      <c r="L385" s="22"/>
    </row>
    <row r="386" spans="1:12" s="4" customFormat="1" ht="27" outlineLevel="1">
      <c r="A386" s="155" t="s">
        <v>667</v>
      </c>
      <c r="B386" s="155" t="str">
        <f>Composições!B170</f>
        <v>CPU-013</v>
      </c>
      <c r="C386" s="155" t="str">
        <f>Composições!C170</f>
        <v>PMI</v>
      </c>
      <c r="D386" s="6" t="str">
        <f>Composições!D170</f>
        <v>DESMOBILIZAÇÃO COM DESMONTAGEM DE BARRACÃO, CONTAINERS, LIGAÇÕES E DEMAIS ELEMENTOS</v>
      </c>
      <c r="E386" s="5" t="s">
        <v>322</v>
      </c>
      <c r="F386" s="32">
        <v>92</v>
      </c>
      <c r="G386" s="194"/>
      <c r="H386" s="7">
        <f t="shared" si="140"/>
        <v>0</v>
      </c>
      <c r="I386" s="7">
        <f t="shared" si="141"/>
        <v>0</v>
      </c>
      <c r="J386" s="8" t="e">
        <f t="shared" si="142"/>
        <v>#DIV/0!</v>
      </c>
      <c r="L386" s="22"/>
    </row>
    <row r="387" spans="1:12" s="4" customFormat="1" ht="16.5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L387" s="22"/>
    </row>
    <row r="388" spans="1:12" s="4" customFormat="1" ht="17.25" thickBot="1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L388" s="22"/>
    </row>
    <row r="389" spans="1:12" s="4" customFormat="1" ht="16.5">
      <c r="A389" s="215" t="s">
        <v>338</v>
      </c>
      <c r="B389" s="216"/>
      <c r="C389" s="216"/>
      <c r="D389" s="216"/>
      <c r="E389" s="216"/>
      <c r="F389" s="216"/>
      <c r="G389" s="216"/>
      <c r="H389" s="217"/>
      <c r="I389" s="43">
        <f>I391-I390</f>
        <v>0</v>
      </c>
      <c r="J389" s="44"/>
      <c r="L389" s="22"/>
    </row>
    <row r="390" spans="1:12" s="4" customFormat="1" ht="17.25" thickBot="1">
      <c r="A390" s="212" t="s">
        <v>339</v>
      </c>
      <c r="B390" s="213"/>
      <c r="C390" s="213"/>
      <c r="D390" s="213"/>
      <c r="E390" s="213"/>
      <c r="F390" s="213"/>
      <c r="G390" s="213"/>
      <c r="H390" s="214"/>
      <c r="I390" s="40">
        <f>I391*B10</f>
        <v>0</v>
      </c>
      <c r="J390" s="45"/>
      <c r="L390" s="22"/>
    </row>
    <row r="391" spans="1:12" s="39" customFormat="1" ht="18" thickBot="1">
      <c r="A391" s="209" t="s">
        <v>337</v>
      </c>
      <c r="B391" s="210"/>
      <c r="C391" s="210"/>
      <c r="D391" s="210"/>
      <c r="E391" s="210"/>
      <c r="F391" s="210"/>
      <c r="G391" s="210"/>
      <c r="H391" s="211"/>
      <c r="I391" s="41">
        <f>SUM(I18+I23+I47+I51+I57+I69+I73+I82+I92+I102+I122+I130+I144+I188+I193+I233+I264+I287+I297+I303+I310+I318+I328+I334+I363+I382)</f>
        <v>0</v>
      </c>
      <c r="J391" s="42" t="e">
        <f>SUM(J18+J23+J47+J51+J57+J69+J73+J82+J92+J102+J122+J130+J144+J188+J193+J233+J264+J287+J297+J303+J310+J318+J328+J334+J363+J382)</f>
        <v>#DIV/0!</v>
      </c>
      <c r="L391" s="189"/>
    </row>
  </sheetData>
  <mergeCells count="132">
    <mergeCell ref="B24:C24"/>
    <mergeCell ref="E24:H24"/>
    <mergeCell ref="L28:N28"/>
    <mergeCell ref="L45:N45"/>
    <mergeCell ref="L32:N33"/>
    <mergeCell ref="L120:N120"/>
    <mergeCell ref="L137:O137"/>
    <mergeCell ref="L136:O136"/>
    <mergeCell ref="L133:O133"/>
    <mergeCell ref="B57:C57"/>
    <mergeCell ref="A91:J91"/>
    <mergeCell ref="E47:H47"/>
    <mergeCell ref="B47:C47"/>
    <mergeCell ref="E69:H69"/>
    <mergeCell ref="E73:H73"/>
    <mergeCell ref="E82:H82"/>
    <mergeCell ref="B82:C82"/>
    <mergeCell ref="B119:C119"/>
    <mergeCell ref="E113:H113"/>
    <mergeCell ref="B113:C113"/>
    <mergeCell ref="B103:C103"/>
    <mergeCell ref="E103:H103"/>
    <mergeCell ref="E119:H119"/>
    <mergeCell ref="B92:C92"/>
    <mergeCell ref="E102:H102"/>
    <mergeCell ref="B102:C102"/>
    <mergeCell ref="A101:J101"/>
    <mergeCell ref="E92:H92"/>
    <mergeCell ref="L142:N142"/>
    <mergeCell ref="L141:N141"/>
    <mergeCell ref="E161:H161"/>
    <mergeCell ref="E122:H122"/>
    <mergeCell ref="E130:H130"/>
    <mergeCell ref="B130:C130"/>
    <mergeCell ref="B122:C122"/>
    <mergeCell ref="E153:H153"/>
    <mergeCell ref="B161:C161"/>
    <mergeCell ref="B153:C153"/>
    <mergeCell ref="A143:J143"/>
    <mergeCell ref="E144:H144"/>
    <mergeCell ref="A129:J129"/>
    <mergeCell ref="B131:C131"/>
    <mergeCell ref="B139:C139"/>
    <mergeCell ref="B145:C145"/>
    <mergeCell ref="E131:H131"/>
    <mergeCell ref="L140:N140"/>
    <mergeCell ref="A121:J121"/>
    <mergeCell ref="B10:C10"/>
    <mergeCell ref="E26:H26"/>
    <mergeCell ref="B26:C26"/>
    <mergeCell ref="E41:H41"/>
    <mergeCell ref="B41:C41"/>
    <mergeCell ref="B51:C51"/>
    <mergeCell ref="A1:J1"/>
    <mergeCell ref="B69:C69"/>
    <mergeCell ref="A81:J81"/>
    <mergeCell ref="A17:J17"/>
    <mergeCell ref="A22:J22"/>
    <mergeCell ref="A46:J46"/>
    <mergeCell ref="A14:J14"/>
    <mergeCell ref="B18:C18"/>
    <mergeCell ref="E18:H18"/>
    <mergeCell ref="E23:H23"/>
    <mergeCell ref="B23:C23"/>
    <mergeCell ref="E51:H51"/>
    <mergeCell ref="B73:C73"/>
    <mergeCell ref="A50:J50"/>
    <mergeCell ref="A56:J56"/>
    <mergeCell ref="A68:J68"/>
    <mergeCell ref="A72:J72"/>
    <mergeCell ref="E57:H57"/>
    <mergeCell ref="E373:H373"/>
    <mergeCell ref="B318:C318"/>
    <mergeCell ref="B328:C328"/>
    <mergeCell ref="E328:H328"/>
    <mergeCell ref="A309:J309"/>
    <mergeCell ref="B303:C303"/>
    <mergeCell ref="E310:H310"/>
    <mergeCell ref="B310:C310"/>
    <mergeCell ref="B370:C370"/>
    <mergeCell ref="E370:H370"/>
    <mergeCell ref="B335:C335"/>
    <mergeCell ref="E335:H335"/>
    <mergeCell ref="B341:C341"/>
    <mergeCell ref="B188:C188"/>
    <mergeCell ref="B193:C193"/>
    <mergeCell ref="E193:H193"/>
    <mergeCell ref="B233:C233"/>
    <mergeCell ref="E233:H233"/>
    <mergeCell ref="A391:H391"/>
    <mergeCell ref="A390:H390"/>
    <mergeCell ref="A389:H389"/>
    <mergeCell ref="E139:H139"/>
    <mergeCell ref="B144:C144"/>
    <mergeCell ref="E303:H303"/>
    <mergeCell ref="A302:J302"/>
    <mergeCell ref="A263:J263"/>
    <mergeCell ref="A286:J286"/>
    <mergeCell ref="E382:H382"/>
    <mergeCell ref="E363:H363"/>
    <mergeCell ref="B363:C363"/>
    <mergeCell ref="B382:C382"/>
    <mergeCell ref="E318:H318"/>
    <mergeCell ref="B297:C297"/>
    <mergeCell ref="E297:H297"/>
    <mergeCell ref="A317:J317"/>
    <mergeCell ref="A327:J327"/>
    <mergeCell ref="A333:J333"/>
    <mergeCell ref="A381:J381"/>
    <mergeCell ref="B364:C364"/>
    <mergeCell ref="E364:H364"/>
    <mergeCell ref="B373:C373"/>
    <mergeCell ref="E341:H341"/>
    <mergeCell ref="A187:J187"/>
    <mergeCell ref="A192:J192"/>
    <mergeCell ref="A232:J232"/>
    <mergeCell ref="B334:C334"/>
    <mergeCell ref="E334:H334"/>
    <mergeCell ref="E237:H237"/>
    <mergeCell ref="E253:H253"/>
    <mergeCell ref="B253:C253"/>
    <mergeCell ref="A296:J296"/>
    <mergeCell ref="B264:C264"/>
    <mergeCell ref="B259:C259"/>
    <mergeCell ref="E259:H259"/>
    <mergeCell ref="E264:H264"/>
    <mergeCell ref="E287:H287"/>
    <mergeCell ref="B287:C287"/>
    <mergeCell ref="B237:C237"/>
    <mergeCell ref="E234:H234"/>
    <mergeCell ref="B234:C234"/>
    <mergeCell ref="E188:H188"/>
  </mergeCells>
  <printOptions horizontalCentered="1"/>
  <pageMargins left="0.19685039370078741" right="0.19685039370078741" top="0.39370078740157483" bottom="0.39370078740157483" header="0" footer="0"/>
  <pageSetup paperSize="9" scale="56" fitToHeight="8" orientation="portrait" r:id="rId1"/>
  <ignoredErrors>
    <ignoredError sqref="I41:J41 I119:J119 I139:J139 I153:J153 I161:J161 I237:J237 I253:J253 I113:J113 I259:J259 I373:J373 I370:J370 I341:J341 I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"/>
  <sheetViews>
    <sheetView view="pageBreakPreview" zoomScaleNormal="100" zoomScaleSheetLayoutView="100" workbookViewId="0">
      <selection sqref="A1:T1"/>
    </sheetView>
  </sheetViews>
  <sheetFormatPr defaultRowHeight="16.5"/>
  <cols>
    <col min="1" max="1" width="6.5" style="97" customWidth="1"/>
    <col min="2" max="2" width="34.75" style="97" customWidth="1"/>
    <col min="3" max="3" width="16.625" style="97" customWidth="1"/>
    <col min="4" max="5" width="9.625" style="97" customWidth="1"/>
    <col min="6" max="6" width="13.75" style="98" customWidth="1"/>
    <col min="7" max="7" width="9.625" style="97" customWidth="1"/>
    <col min="8" max="8" width="13.75" style="98" customWidth="1"/>
    <col min="9" max="9" width="9.625" style="97" customWidth="1"/>
    <col min="10" max="10" width="13.75" style="98" customWidth="1"/>
    <col min="11" max="11" width="9.625" style="97" customWidth="1"/>
    <col min="12" max="12" width="13.75" style="98" customWidth="1"/>
    <col min="13" max="13" width="9.625" style="97" customWidth="1"/>
    <col min="14" max="14" width="13.75" style="98" customWidth="1"/>
    <col min="15" max="15" width="9.625" style="97" customWidth="1"/>
    <col min="16" max="16" width="13.75" style="98" customWidth="1"/>
    <col min="17" max="17" width="9.625" style="97" customWidth="1"/>
    <col min="18" max="18" width="13.75" style="98" customWidth="1"/>
    <col min="19" max="19" width="9.625" style="97" customWidth="1"/>
    <col min="20" max="20" width="13.75" style="98" customWidth="1"/>
    <col min="21" max="39" width="12" style="97" bestFit="1" customWidth="1"/>
    <col min="40" max="16384" width="9" style="97"/>
  </cols>
  <sheetData>
    <row r="1" spans="1:20" s="21" customFormat="1" ht="97.5" customHeight="1">
      <c r="A1" s="232" t="s">
        <v>901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</row>
    <row r="2" spans="1:20" s="20" customFormat="1" ht="13.5" customHeight="1" thickBot="1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</row>
    <row r="3" spans="1:20" s="20" customFormat="1" ht="13.5" customHeight="1">
      <c r="A3" s="145"/>
      <c r="B3" s="145"/>
      <c r="C3" s="145"/>
      <c r="D3" s="145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49"/>
    </row>
    <row r="4" spans="1:20" s="22" customFormat="1" ht="22.5" customHeight="1">
      <c r="A4" s="23" t="s">
        <v>329</v>
      </c>
      <c r="B4" s="19"/>
      <c r="C4" s="19"/>
      <c r="D4" s="19"/>
      <c r="E4" s="24"/>
      <c r="F4" s="24"/>
      <c r="G4" s="24"/>
      <c r="H4" s="24"/>
      <c r="I4" s="24"/>
      <c r="J4" s="24"/>
      <c r="K4" s="24"/>
      <c r="L4" s="25"/>
      <c r="M4" s="25"/>
      <c r="N4" s="24"/>
      <c r="O4" s="24"/>
      <c r="P4" s="24"/>
      <c r="Q4" s="24"/>
      <c r="R4" s="24"/>
      <c r="S4" s="24"/>
      <c r="T4" s="149"/>
    </row>
    <row r="5" spans="1:20" s="22" customFormat="1" ht="22.5" customHeight="1">
      <c r="A5" s="23" t="s">
        <v>486</v>
      </c>
      <c r="B5" s="19"/>
      <c r="C5" s="19"/>
      <c r="D5" s="19"/>
      <c r="E5" s="24"/>
      <c r="F5" s="24"/>
      <c r="G5" s="24"/>
      <c r="H5" s="24"/>
      <c r="I5" s="24"/>
      <c r="J5" s="24"/>
      <c r="K5" s="24"/>
      <c r="L5" s="25"/>
      <c r="M5" s="25"/>
      <c r="N5" s="24"/>
      <c r="O5" s="24"/>
      <c r="P5" s="24"/>
      <c r="Q5" s="24"/>
      <c r="R5" s="24"/>
      <c r="S5" s="24"/>
      <c r="T5" s="149"/>
    </row>
    <row r="6" spans="1:20" s="22" customFormat="1" ht="22.5" customHeight="1">
      <c r="A6" s="23" t="s">
        <v>878</v>
      </c>
      <c r="B6" s="19"/>
      <c r="C6" s="19"/>
      <c r="D6" s="19"/>
      <c r="E6" s="24"/>
      <c r="F6" s="24"/>
      <c r="G6" s="24"/>
      <c r="H6" s="23" t="s">
        <v>484</v>
      </c>
      <c r="I6" s="23"/>
      <c r="J6" s="24"/>
      <c r="K6" s="24"/>
      <c r="L6" s="25"/>
      <c r="M6" s="25"/>
      <c r="N6" s="24"/>
      <c r="O6" s="24"/>
      <c r="P6" s="24"/>
      <c r="Q6" s="24"/>
      <c r="R6" s="24"/>
      <c r="S6" s="24"/>
      <c r="T6" s="149"/>
    </row>
    <row r="7" spans="1:20" s="22" customFormat="1" ht="22.5" customHeight="1">
      <c r="A7" s="23" t="s">
        <v>879</v>
      </c>
      <c r="B7" s="19"/>
      <c r="C7" s="19"/>
      <c r="D7" s="19"/>
      <c r="E7" s="24"/>
      <c r="F7" s="24"/>
      <c r="G7" s="24"/>
      <c r="H7" s="24"/>
      <c r="I7" s="24"/>
      <c r="J7" s="24"/>
      <c r="K7" s="24"/>
      <c r="L7" s="25"/>
      <c r="M7" s="25"/>
      <c r="N7" s="24"/>
      <c r="O7" s="24"/>
      <c r="P7" s="24"/>
      <c r="Q7" s="24"/>
      <c r="R7" s="24"/>
      <c r="S7" s="24"/>
      <c r="T7" s="149"/>
    </row>
    <row r="8" spans="1:20" s="22" customFormat="1" ht="13.5" customHeight="1" thickBot="1">
      <c r="A8" s="148"/>
      <c r="B8" s="26"/>
      <c r="C8" s="26"/>
      <c r="D8" s="26"/>
      <c r="E8" s="29"/>
      <c r="F8" s="29"/>
      <c r="G8" s="29"/>
      <c r="H8" s="29"/>
      <c r="I8" s="29"/>
      <c r="J8" s="29"/>
      <c r="K8" s="29"/>
      <c r="L8" s="30"/>
      <c r="M8" s="30"/>
      <c r="N8" s="29"/>
      <c r="O8" s="29"/>
      <c r="P8" s="29"/>
      <c r="Q8" s="29"/>
      <c r="R8" s="29"/>
      <c r="S8" s="29"/>
      <c r="T8" s="150"/>
    </row>
    <row r="9" spans="1:20" s="22" customFormat="1" ht="13.5" customHeight="1" thickBot="1">
      <c r="A9" s="23"/>
      <c r="B9" s="19"/>
      <c r="C9" s="19"/>
      <c r="D9" s="19"/>
      <c r="E9" s="24"/>
      <c r="F9" s="24"/>
      <c r="G9" s="24"/>
      <c r="H9" s="24"/>
      <c r="I9" s="24"/>
      <c r="J9" s="24"/>
      <c r="K9" s="24"/>
      <c r="L9" s="25"/>
      <c r="M9" s="25"/>
      <c r="N9" s="24"/>
      <c r="O9" s="24"/>
      <c r="P9" s="24"/>
      <c r="Q9" s="24"/>
      <c r="R9" s="24"/>
      <c r="S9" s="24"/>
      <c r="T9" s="122"/>
    </row>
    <row r="10" spans="1:20" ht="23.25" customHeight="1" thickBot="1">
      <c r="A10" s="237" t="s">
        <v>415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9"/>
    </row>
    <row r="11" spans="1:20" ht="12.75" customHeight="1" thickBot="1"/>
    <row r="12" spans="1:20" s="98" customFormat="1" ht="31.5" customHeight="1">
      <c r="A12" s="240" t="s">
        <v>1</v>
      </c>
      <c r="B12" s="242" t="s">
        <v>2</v>
      </c>
      <c r="C12" s="242" t="s">
        <v>273</v>
      </c>
      <c r="D12" s="244" t="s">
        <v>364</v>
      </c>
      <c r="E12" s="246" t="s">
        <v>423</v>
      </c>
      <c r="F12" s="247"/>
      <c r="G12" s="246" t="s">
        <v>425</v>
      </c>
      <c r="H12" s="247"/>
      <c r="I12" s="230" t="s">
        <v>417</v>
      </c>
      <c r="J12" s="231"/>
      <c r="K12" s="230" t="s">
        <v>418</v>
      </c>
      <c r="L12" s="231"/>
      <c r="M12" s="230" t="s">
        <v>419</v>
      </c>
      <c r="N12" s="231"/>
      <c r="O12" s="230" t="s">
        <v>420</v>
      </c>
      <c r="P12" s="231"/>
      <c r="Q12" s="230" t="s">
        <v>421</v>
      </c>
      <c r="R12" s="231"/>
      <c r="S12" s="230" t="s">
        <v>422</v>
      </c>
      <c r="T12" s="231"/>
    </row>
    <row r="13" spans="1:20" s="98" customFormat="1" ht="18.75" customHeight="1">
      <c r="A13" s="241"/>
      <c r="B13" s="243"/>
      <c r="C13" s="243"/>
      <c r="D13" s="245"/>
      <c r="E13" s="129" t="s">
        <v>364</v>
      </c>
      <c r="F13" s="130" t="s">
        <v>424</v>
      </c>
      <c r="G13" s="129" t="s">
        <v>364</v>
      </c>
      <c r="H13" s="130" t="s">
        <v>424</v>
      </c>
      <c r="I13" s="129" t="s">
        <v>364</v>
      </c>
      <c r="J13" s="130" t="s">
        <v>424</v>
      </c>
      <c r="K13" s="129" t="s">
        <v>364</v>
      </c>
      <c r="L13" s="130" t="s">
        <v>424</v>
      </c>
      <c r="M13" s="129" t="s">
        <v>364</v>
      </c>
      <c r="N13" s="130" t="s">
        <v>424</v>
      </c>
      <c r="O13" s="129" t="s">
        <v>364</v>
      </c>
      <c r="P13" s="130" t="s">
        <v>424</v>
      </c>
      <c r="Q13" s="129" t="s">
        <v>364</v>
      </c>
      <c r="R13" s="130" t="s">
        <v>424</v>
      </c>
      <c r="S13" s="129" t="s">
        <v>364</v>
      </c>
      <c r="T13" s="130" t="s">
        <v>424</v>
      </c>
    </row>
    <row r="14" spans="1:20" ht="24.75" customHeight="1">
      <c r="A14" s="137">
        <v>1</v>
      </c>
      <c r="B14" s="125" t="str">
        <f>Sintético!$D$18</f>
        <v>MOBILIZAÇÃO E DESMOBILIZAÇÃO</v>
      </c>
      <c r="C14" s="126">
        <f>Sintético!I18</f>
        <v>0</v>
      </c>
      <c r="D14" s="124" t="e">
        <f t="shared" ref="D14:D39" si="0">C14/$C$40</f>
        <v>#DIV/0!</v>
      </c>
      <c r="E14" s="133" t="s">
        <v>274</v>
      </c>
      <c r="F14" s="134"/>
      <c r="G14" s="131">
        <v>0.5</v>
      </c>
      <c r="H14" s="132">
        <f>(G14*$C$14)</f>
        <v>0</v>
      </c>
      <c r="I14" s="131">
        <v>0.5</v>
      </c>
      <c r="J14" s="132">
        <f>(I14*$C$14)</f>
        <v>0</v>
      </c>
      <c r="K14" s="136"/>
      <c r="L14" s="134" t="s">
        <v>274</v>
      </c>
      <c r="M14" s="133"/>
      <c r="N14" s="134" t="s">
        <v>274</v>
      </c>
      <c r="O14" s="133"/>
      <c r="P14" s="134" t="s">
        <v>274</v>
      </c>
      <c r="Q14" s="133"/>
      <c r="R14" s="134" t="s">
        <v>274</v>
      </c>
      <c r="S14" s="133"/>
      <c r="T14" s="134" t="s">
        <v>274</v>
      </c>
    </row>
    <row r="15" spans="1:20" ht="24.75" customHeight="1">
      <c r="A15" s="137">
        <v>2</v>
      </c>
      <c r="B15" s="125" t="str">
        <f>Sintético!$D$23</f>
        <v>SERVIÇOS PRELIMINARES</v>
      </c>
      <c r="C15" s="126">
        <f>Sintético!I23</f>
        <v>0</v>
      </c>
      <c r="D15" s="124" t="e">
        <f t="shared" si="0"/>
        <v>#DIV/0!</v>
      </c>
      <c r="E15" s="131">
        <v>0.57999999999999996</v>
      </c>
      <c r="F15" s="132">
        <f>(E15*$C$15)</f>
        <v>0</v>
      </c>
      <c r="G15" s="131">
        <v>0.3</v>
      </c>
      <c r="H15" s="132">
        <f>(G15*$C$15)</f>
        <v>0</v>
      </c>
      <c r="I15" s="131">
        <v>0.02</v>
      </c>
      <c r="J15" s="132">
        <f>(I15*$C$15)</f>
        <v>0</v>
      </c>
      <c r="K15" s="131">
        <v>0.02</v>
      </c>
      <c r="L15" s="132">
        <f>(K15*$C$15)</f>
        <v>0</v>
      </c>
      <c r="M15" s="131">
        <v>0.02</v>
      </c>
      <c r="N15" s="132">
        <f>(M15*$C$15)</f>
        <v>0</v>
      </c>
      <c r="O15" s="131">
        <v>0.02</v>
      </c>
      <c r="P15" s="132">
        <f>(O15*$C$15)</f>
        <v>0</v>
      </c>
      <c r="Q15" s="131">
        <v>0.02</v>
      </c>
      <c r="R15" s="132">
        <f>(Q15*$C$15)</f>
        <v>0</v>
      </c>
      <c r="S15" s="131">
        <v>0.02</v>
      </c>
      <c r="T15" s="132">
        <f>(S15*$C$15)</f>
        <v>0</v>
      </c>
    </row>
    <row r="16" spans="1:20" ht="24.75" customHeight="1">
      <c r="A16" s="137">
        <v>3</v>
      </c>
      <c r="B16" s="125" t="str">
        <f>Sintético!$D$47</f>
        <v>TERRAPLANAGEM</v>
      </c>
      <c r="C16" s="126">
        <f>Sintético!I47</f>
        <v>0</v>
      </c>
      <c r="D16" s="124" t="e">
        <f t="shared" si="0"/>
        <v>#DIV/0!</v>
      </c>
      <c r="E16" s="131">
        <v>1</v>
      </c>
      <c r="F16" s="132">
        <f>(E16*$C$16)</f>
        <v>0</v>
      </c>
      <c r="G16" s="135"/>
      <c r="H16" s="134" t="s">
        <v>274</v>
      </c>
      <c r="I16" s="133"/>
      <c r="J16" s="134" t="s">
        <v>274</v>
      </c>
      <c r="K16" s="133"/>
      <c r="L16" s="134" t="s">
        <v>274</v>
      </c>
      <c r="M16" s="133"/>
      <c r="N16" s="134" t="s">
        <v>274</v>
      </c>
      <c r="O16" s="133"/>
      <c r="P16" s="134" t="s">
        <v>274</v>
      </c>
      <c r="Q16" s="133"/>
      <c r="R16" s="134" t="s">
        <v>274</v>
      </c>
      <c r="S16" s="133"/>
      <c r="T16" s="134" t="s">
        <v>274</v>
      </c>
    </row>
    <row r="17" spans="1:20" ht="24.75" customHeight="1">
      <c r="A17" s="137">
        <v>4</v>
      </c>
      <c r="B17" s="125" t="str">
        <f>Sintético!$D$51</f>
        <v>MOVIMENTO DE TERRA PARA FUNDAÇÕES</v>
      </c>
      <c r="C17" s="126">
        <f>Sintético!I51</f>
        <v>0</v>
      </c>
      <c r="D17" s="124" t="e">
        <f t="shared" si="0"/>
        <v>#DIV/0!</v>
      </c>
      <c r="E17" s="131">
        <v>1</v>
      </c>
      <c r="F17" s="132">
        <f>(E17*$C$17)</f>
        <v>0</v>
      </c>
      <c r="G17" s="135"/>
      <c r="H17" s="134" t="s">
        <v>274</v>
      </c>
      <c r="I17" s="133"/>
      <c r="J17" s="134" t="s">
        <v>274</v>
      </c>
      <c r="K17" s="133"/>
      <c r="L17" s="134" t="s">
        <v>274</v>
      </c>
      <c r="M17" s="133"/>
      <c r="N17" s="134" t="s">
        <v>274</v>
      </c>
      <c r="O17" s="133"/>
      <c r="P17" s="134" t="s">
        <v>274</v>
      </c>
      <c r="Q17" s="133"/>
      <c r="R17" s="134" t="s">
        <v>274</v>
      </c>
      <c r="S17" s="133"/>
      <c r="T17" s="134" t="s">
        <v>274</v>
      </c>
    </row>
    <row r="18" spans="1:20" ht="24.75" customHeight="1">
      <c r="A18" s="137">
        <v>5</v>
      </c>
      <c r="B18" s="125" t="str">
        <f>Sintético!$D$57</f>
        <v>FUNDAÇÕES</v>
      </c>
      <c r="C18" s="126">
        <f>Sintético!I57</f>
        <v>0</v>
      </c>
      <c r="D18" s="124" t="e">
        <f t="shared" si="0"/>
        <v>#DIV/0!</v>
      </c>
      <c r="E18" s="133" t="s">
        <v>274</v>
      </c>
      <c r="F18" s="134"/>
      <c r="G18" s="131">
        <v>1</v>
      </c>
      <c r="H18" s="132">
        <f>(G18*$C$18)</f>
        <v>0</v>
      </c>
      <c r="I18" s="136"/>
      <c r="J18" s="134" t="s">
        <v>274</v>
      </c>
      <c r="K18" s="133"/>
      <c r="L18" s="134" t="s">
        <v>274</v>
      </c>
      <c r="M18" s="133"/>
      <c r="N18" s="134" t="s">
        <v>274</v>
      </c>
      <c r="O18" s="133"/>
      <c r="P18" s="134" t="s">
        <v>274</v>
      </c>
      <c r="Q18" s="133"/>
      <c r="R18" s="134" t="s">
        <v>274</v>
      </c>
      <c r="S18" s="133"/>
      <c r="T18" s="134" t="s">
        <v>274</v>
      </c>
    </row>
    <row r="19" spans="1:20" ht="24.75" customHeight="1">
      <c r="A19" s="137">
        <v>6</v>
      </c>
      <c r="B19" s="125" t="str">
        <f>Sintético!$D$69</f>
        <v>ESTRUTURA METÁLICA</v>
      </c>
      <c r="C19" s="126">
        <f>Sintético!I69</f>
        <v>0</v>
      </c>
      <c r="D19" s="124" t="e">
        <f t="shared" si="0"/>
        <v>#DIV/0!</v>
      </c>
      <c r="E19" s="133" t="s">
        <v>274</v>
      </c>
      <c r="F19" s="134"/>
      <c r="G19" s="131">
        <v>0.6</v>
      </c>
      <c r="H19" s="132">
        <f>(G19*$C$19)</f>
        <v>0</v>
      </c>
      <c r="I19" s="131">
        <v>0.4</v>
      </c>
      <c r="J19" s="132">
        <f>(I19*$C$19)</f>
        <v>0</v>
      </c>
      <c r="K19" s="136"/>
      <c r="L19" s="134" t="s">
        <v>274</v>
      </c>
      <c r="M19" s="133"/>
      <c r="N19" s="134" t="s">
        <v>274</v>
      </c>
      <c r="O19" s="133"/>
      <c r="P19" s="134" t="s">
        <v>274</v>
      </c>
      <c r="Q19" s="133"/>
      <c r="R19" s="134" t="s">
        <v>274</v>
      </c>
      <c r="S19" s="133"/>
      <c r="T19" s="134" t="s">
        <v>274</v>
      </c>
    </row>
    <row r="20" spans="1:20" ht="24.75" customHeight="1">
      <c r="A20" s="137">
        <v>7</v>
      </c>
      <c r="B20" s="125" t="str">
        <f>Sintético!$D$73</f>
        <v>COBERTURA</v>
      </c>
      <c r="C20" s="126">
        <f>Sintético!I73</f>
        <v>0</v>
      </c>
      <c r="D20" s="124" t="e">
        <f t="shared" si="0"/>
        <v>#DIV/0!</v>
      </c>
      <c r="E20" s="133" t="s">
        <v>274</v>
      </c>
      <c r="F20" s="134"/>
      <c r="G20" s="133"/>
      <c r="H20" s="134" t="s">
        <v>274</v>
      </c>
      <c r="I20" s="131">
        <v>0.7</v>
      </c>
      <c r="J20" s="132">
        <f>(I20*$C$20)</f>
        <v>0</v>
      </c>
      <c r="K20" s="131">
        <v>0.3</v>
      </c>
      <c r="L20" s="132">
        <f>(K20*$C$20)</f>
        <v>0</v>
      </c>
      <c r="M20" s="136"/>
      <c r="N20" s="134" t="s">
        <v>274</v>
      </c>
      <c r="O20" s="133"/>
      <c r="P20" s="134" t="s">
        <v>274</v>
      </c>
      <c r="Q20" s="133"/>
      <c r="R20" s="134" t="s">
        <v>274</v>
      </c>
      <c r="S20" s="133"/>
      <c r="T20" s="134" t="s">
        <v>274</v>
      </c>
    </row>
    <row r="21" spans="1:20" ht="24.75" customHeight="1">
      <c r="A21" s="137">
        <v>8</v>
      </c>
      <c r="B21" s="125" t="str">
        <f>Sintético!$D$82</f>
        <v>SISTEMA DE VEDAÇÃO VERTICAL</v>
      </c>
      <c r="C21" s="126">
        <f>Sintético!I82</f>
        <v>0</v>
      </c>
      <c r="D21" s="124" t="e">
        <f t="shared" si="0"/>
        <v>#DIV/0!</v>
      </c>
      <c r="E21" s="133" t="s">
        <v>274</v>
      </c>
      <c r="F21" s="134"/>
      <c r="G21" s="133"/>
      <c r="H21" s="134" t="s">
        <v>274</v>
      </c>
      <c r="I21" s="131">
        <v>0.4</v>
      </c>
      <c r="J21" s="132">
        <f>(I21*$C$21)</f>
        <v>0</v>
      </c>
      <c r="K21" s="131">
        <v>0.3</v>
      </c>
      <c r="L21" s="132">
        <f>(K21*$C$21)</f>
        <v>0</v>
      </c>
      <c r="M21" s="131">
        <v>0.1</v>
      </c>
      <c r="N21" s="132">
        <f>(M21*$C$21)</f>
        <v>0</v>
      </c>
      <c r="O21" s="131">
        <v>0.2</v>
      </c>
      <c r="P21" s="132">
        <f>(O21*$C$21)</f>
        <v>0</v>
      </c>
      <c r="Q21" s="136"/>
      <c r="R21" s="134" t="s">
        <v>274</v>
      </c>
      <c r="S21" s="133"/>
      <c r="T21" s="134" t="s">
        <v>274</v>
      </c>
    </row>
    <row r="22" spans="1:20" ht="24.75" customHeight="1">
      <c r="A22" s="137">
        <v>9</v>
      </c>
      <c r="B22" s="125" t="str">
        <f>Sintético!$D$92</f>
        <v>REVESTIMENTO</v>
      </c>
      <c r="C22" s="126">
        <f>Sintético!I92</f>
        <v>0</v>
      </c>
      <c r="D22" s="124" t="e">
        <f t="shared" si="0"/>
        <v>#DIV/0!</v>
      </c>
      <c r="E22" s="133" t="s">
        <v>274</v>
      </c>
      <c r="F22" s="134"/>
      <c r="G22" s="133"/>
      <c r="H22" s="134" t="s">
        <v>274</v>
      </c>
      <c r="I22" s="133"/>
      <c r="J22" s="134" t="s">
        <v>274</v>
      </c>
      <c r="K22" s="131">
        <v>0.4</v>
      </c>
      <c r="L22" s="132">
        <f>(K22*$C$22)</f>
        <v>0</v>
      </c>
      <c r="M22" s="131">
        <v>0.4</v>
      </c>
      <c r="N22" s="132">
        <f>(M22*$C$22)</f>
        <v>0</v>
      </c>
      <c r="O22" s="131">
        <v>0.2</v>
      </c>
      <c r="P22" s="132">
        <f>(O22*$C$22)</f>
        <v>0</v>
      </c>
      <c r="Q22" s="136"/>
      <c r="R22" s="134" t="s">
        <v>274</v>
      </c>
      <c r="S22" s="133"/>
      <c r="T22" s="134" t="s">
        <v>274</v>
      </c>
    </row>
    <row r="23" spans="1:20" ht="24.75" customHeight="1">
      <c r="A23" s="137">
        <v>10</v>
      </c>
      <c r="B23" s="125" t="str">
        <f>Sintético!$D$102</f>
        <v>ESQUADRIAS</v>
      </c>
      <c r="C23" s="126">
        <f>Sintético!I102</f>
        <v>0</v>
      </c>
      <c r="D23" s="124" t="e">
        <f t="shared" si="0"/>
        <v>#DIV/0!</v>
      </c>
      <c r="E23" s="133" t="s">
        <v>274</v>
      </c>
      <c r="F23" s="134"/>
      <c r="G23" s="133"/>
      <c r="H23" s="134" t="s">
        <v>274</v>
      </c>
      <c r="I23" s="133"/>
      <c r="J23" s="134" t="s">
        <v>274</v>
      </c>
      <c r="K23" s="131">
        <v>0.5</v>
      </c>
      <c r="L23" s="132">
        <f>(K23*$C$23)</f>
        <v>0</v>
      </c>
      <c r="M23" s="131">
        <v>0.38</v>
      </c>
      <c r="N23" s="132">
        <f>(M23*$C$23)</f>
        <v>0</v>
      </c>
      <c r="O23" s="136"/>
      <c r="P23" s="134" t="s">
        <v>274</v>
      </c>
      <c r="Q23" s="133"/>
      <c r="R23" s="134" t="s">
        <v>274</v>
      </c>
      <c r="S23" s="131">
        <v>0.12</v>
      </c>
      <c r="T23" s="132">
        <f>(S23*$C$23)</f>
        <v>0</v>
      </c>
    </row>
    <row r="24" spans="1:20" ht="24.75" customHeight="1">
      <c r="A24" s="137">
        <v>11</v>
      </c>
      <c r="B24" s="125" t="str">
        <f>Sintético!$D$122</f>
        <v>PINTURAS E ACABAMENTOS</v>
      </c>
      <c r="C24" s="126">
        <f>Sintético!I122</f>
        <v>0</v>
      </c>
      <c r="D24" s="124" t="e">
        <f t="shared" si="0"/>
        <v>#DIV/0!</v>
      </c>
      <c r="E24" s="133" t="s">
        <v>274</v>
      </c>
      <c r="F24" s="134"/>
      <c r="G24" s="133"/>
      <c r="H24" s="134" t="s">
        <v>274</v>
      </c>
      <c r="I24" s="133"/>
      <c r="J24" s="134" t="s">
        <v>274</v>
      </c>
      <c r="K24" s="133"/>
      <c r="L24" s="134" t="s">
        <v>274</v>
      </c>
      <c r="M24" s="133"/>
      <c r="N24" s="134" t="s">
        <v>274</v>
      </c>
      <c r="O24" s="133"/>
      <c r="P24" s="134" t="s">
        <v>274</v>
      </c>
      <c r="Q24" s="131">
        <v>1</v>
      </c>
      <c r="R24" s="132">
        <f>(Q24*$C$24)</f>
        <v>0</v>
      </c>
      <c r="S24" s="136"/>
      <c r="T24" s="134" t="s">
        <v>274</v>
      </c>
    </row>
    <row r="25" spans="1:20" ht="24.75" customHeight="1">
      <c r="A25" s="137">
        <v>12</v>
      </c>
      <c r="B25" s="125" t="str">
        <f>Sintético!$D$130</f>
        <v>SISTEMA DE PISOS</v>
      </c>
      <c r="C25" s="126">
        <f>Sintético!I130</f>
        <v>0</v>
      </c>
      <c r="D25" s="124" t="e">
        <f t="shared" si="0"/>
        <v>#DIV/0!</v>
      </c>
      <c r="E25" s="133" t="s">
        <v>274</v>
      </c>
      <c r="F25" s="134"/>
      <c r="G25" s="133"/>
      <c r="H25" s="134" t="s">
        <v>274</v>
      </c>
      <c r="I25" s="133"/>
      <c r="J25" s="134" t="s">
        <v>274</v>
      </c>
      <c r="K25" s="133"/>
      <c r="L25" s="134" t="s">
        <v>274</v>
      </c>
      <c r="M25" s="131">
        <v>0.5</v>
      </c>
      <c r="N25" s="132">
        <f>(M25*$C$25)</f>
        <v>0</v>
      </c>
      <c r="O25" s="131">
        <v>0.3</v>
      </c>
      <c r="P25" s="132">
        <f>(O25*$C$25)</f>
        <v>0</v>
      </c>
      <c r="Q25" s="131">
        <v>0.2</v>
      </c>
      <c r="R25" s="132">
        <f>(Q25*$C$25)</f>
        <v>0</v>
      </c>
      <c r="S25" s="136"/>
      <c r="T25" s="134" t="s">
        <v>274</v>
      </c>
    </row>
    <row r="26" spans="1:20" ht="24.75" customHeight="1">
      <c r="A26" s="137">
        <v>13</v>
      </c>
      <c r="B26" s="125" t="str">
        <f>Sintético!$D$144</f>
        <v>INSTALAÇÕES HIDRÁULICAS</v>
      </c>
      <c r="C26" s="126">
        <f>Sintético!I144</f>
        <v>0</v>
      </c>
      <c r="D26" s="124" t="e">
        <f t="shared" si="0"/>
        <v>#DIV/0!</v>
      </c>
      <c r="E26" s="133" t="s">
        <v>274</v>
      </c>
      <c r="F26" s="134"/>
      <c r="G26" s="131">
        <v>0.1</v>
      </c>
      <c r="H26" s="132">
        <f>(G26*$C$26)</f>
        <v>0</v>
      </c>
      <c r="I26" s="136"/>
      <c r="J26" s="134" t="s">
        <v>274</v>
      </c>
      <c r="K26" s="131">
        <v>0.5</v>
      </c>
      <c r="L26" s="132">
        <f>(K26*$C$26)</f>
        <v>0</v>
      </c>
      <c r="M26" s="131">
        <v>0.4</v>
      </c>
      <c r="N26" s="132">
        <f>(M26*$C$26)</f>
        <v>0</v>
      </c>
      <c r="O26" s="136"/>
      <c r="P26" s="134" t="s">
        <v>274</v>
      </c>
      <c r="Q26" s="133"/>
      <c r="R26" s="134" t="s">
        <v>274</v>
      </c>
      <c r="S26" s="133"/>
      <c r="T26" s="134" t="s">
        <v>274</v>
      </c>
    </row>
    <row r="27" spans="1:20" ht="24.75" customHeight="1">
      <c r="A27" s="137">
        <v>14</v>
      </c>
      <c r="B27" s="125" t="str">
        <f>Sintético!$D$188</f>
        <v>RESERVATÓRIO METÁLICO</v>
      </c>
      <c r="C27" s="126">
        <f>Sintético!I188</f>
        <v>0</v>
      </c>
      <c r="D27" s="124" t="e">
        <f t="shared" si="0"/>
        <v>#DIV/0!</v>
      </c>
      <c r="E27" s="133" t="s">
        <v>274</v>
      </c>
      <c r="F27" s="134"/>
      <c r="G27" s="133"/>
      <c r="H27" s="134" t="s">
        <v>274</v>
      </c>
      <c r="I27" s="133"/>
      <c r="J27" s="134" t="s">
        <v>274</v>
      </c>
      <c r="K27" s="133"/>
      <c r="L27" s="134" t="s">
        <v>274</v>
      </c>
      <c r="M27" s="133"/>
      <c r="N27" s="134" t="s">
        <v>274</v>
      </c>
      <c r="O27" s="133"/>
      <c r="P27" s="134" t="s">
        <v>274</v>
      </c>
      <c r="Q27" s="131">
        <v>1</v>
      </c>
      <c r="R27" s="132">
        <f>(Q27*$C$27)</f>
        <v>0</v>
      </c>
      <c r="S27" s="136"/>
      <c r="T27" s="134" t="s">
        <v>274</v>
      </c>
    </row>
    <row r="28" spans="1:20" ht="24.75" customHeight="1">
      <c r="A28" s="137">
        <v>15</v>
      </c>
      <c r="B28" s="125" t="str">
        <f>Sintético!$D$193</f>
        <v>INSTALAÇÕES SANITÁRIAS</v>
      </c>
      <c r="C28" s="126">
        <f>Sintético!I193</f>
        <v>0</v>
      </c>
      <c r="D28" s="124" t="e">
        <f t="shared" si="0"/>
        <v>#DIV/0!</v>
      </c>
      <c r="E28" s="133" t="s">
        <v>274</v>
      </c>
      <c r="F28" s="134"/>
      <c r="G28" s="131">
        <v>0.2</v>
      </c>
      <c r="H28" s="132">
        <f>(G28*$C$28)</f>
        <v>0</v>
      </c>
      <c r="I28" s="136"/>
      <c r="J28" s="134" t="s">
        <v>274</v>
      </c>
      <c r="K28" s="131">
        <v>0.4</v>
      </c>
      <c r="L28" s="132">
        <f>(K28*$C$28)</f>
        <v>0</v>
      </c>
      <c r="M28" s="136"/>
      <c r="N28" s="134" t="s">
        <v>274</v>
      </c>
      <c r="O28" s="133"/>
      <c r="P28" s="134" t="s">
        <v>274</v>
      </c>
      <c r="Q28" s="131">
        <v>0.4</v>
      </c>
      <c r="R28" s="132">
        <f>(Q28*$C$28)</f>
        <v>0</v>
      </c>
      <c r="S28" s="136"/>
      <c r="T28" s="134" t="s">
        <v>274</v>
      </c>
    </row>
    <row r="29" spans="1:20" ht="24.75" customHeight="1">
      <c r="A29" s="137">
        <v>16</v>
      </c>
      <c r="B29" s="125" t="str">
        <f>Sintético!$D$233</f>
        <v>INSTALAÇÕES ELÉTRICAS</v>
      </c>
      <c r="C29" s="126">
        <f>Sintético!I233</f>
        <v>0</v>
      </c>
      <c r="D29" s="124" t="e">
        <f t="shared" si="0"/>
        <v>#DIV/0!</v>
      </c>
      <c r="E29" s="133" t="s">
        <v>274</v>
      </c>
      <c r="F29" s="134"/>
      <c r="G29" s="131">
        <v>0.1</v>
      </c>
      <c r="H29" s="132">
        <f>(G29*$C$29)</f>
        <v>0</v>
      </c>
      <c r="I29" s="136"/>
      <c r="J29" s="134" t="s">
        <v>274</v>
      </c>
      <c r="K29" s="131">
        <v>0.4</v>
      </c>
      <c r="L29" s="132">
        <f>(K29*$C$29)</f>
        <v>0</v>
      </c>
      <c r="M29" s="131">
        <v>0.3</v>
      </c>
      <c r="N29" s="132">
        <f>(M29*$C$29)</f>
        <v>0</v>
      </c>
      <c r="O29" s="136"/>
      <c r="P29" s="134" t="s">
        <v>274</v>
      </c>
      <c r="Q29" s="131">
        <v>0.2</v>
      </c>
      <c r="R29" s="132">
        <f>(Q29*$C$29)</f>
        <v>0</v>
      </c>
      <c r="S29" s="136"/>
      <c r="T29" s="134" t="s">
        <v>274</v>
      </c>
    </row>
    <row r="30" spans="1:20" ht="24.75" customHeight="1">
      <c r="A30" s="137">
        <v>17</v>
      </c>
      <c r="B30" s="125" t="str">
        <f>Sintético!$D$264</f>
        <v>LOUÇAS, ACESSÓRIOS E METAIS</v>
      </c>
      <c r="C30" s="126">
        <f>Sintético!I264</f>
        <v>0</v>
      </c>
      <c r="D30" s="124" t="e">
        <f t="shared" si="0"/>
        <v>#DIV/0!</v>
      </c>
      <c r="E30" s="133" t="s">
        <v>274</v>
      </c>
      <c r="F30" s="134"/>
      <c r="G30" s="133"/>
      <c r="H30" s="134" t="s">
        <v>274</v>
      </c>
      <c r="I30" s="133"/>
      <c r="J30" s="134" t="s">
        <v>274</v>
      </c>
      <c r="K30" s="133"/>
      <c r="L30" s="134" t="s">
        <v>274</v>
      </c>
      <c r="M30" s="133"/>
      <c r="N30" s="134" t="s">
        <v>274</v>
      </c>
      <c r="O30" s="131">
        <v>1</v>
      </c>
      <c r="P30" s="132">
        <f>(O30*$C$30)</f>
        <v>0</v>
      </c>
      <c r="Q30" s="136"/>
      <c r="R30" s="134" t="s">
        <v>274</v>
      </c>
      <c r="S30" s="133"/>
      <c r="T30" s="134" t="s">
        <v>274</v>
      </c>
    </row>
    <row r="31" spans="1:20" ht="24.75" customHeight="1">
      <c r="A31" s="137">
        <v>18</v>
      </c>
      <c r="B31" s="125" t="str">
        <f>Sintético!$D$287</f>
        <v>SPDA</v>
      </c>
      <c r="C31" s="126">
        <f>Sintético!I287</f>
        <v>0</v>
      </c>
      <c r="D31" s="124" t="e">
        <f t="shared" si="0"/>
        <v>#DIV/0!</v>
      </c>
      <c r="E31" s="133" t="s">
        <v>274</v>
      </c>
      <c r="F31" s="134"/>
      <c r="G31" s="133"/>
      <c r="H31" s="134" t="s">
        <v>274</v>
      </c>
      <c r="I31" s="133"/>
      <c r="J31" s="134" t="s">
        <v>274</v>
      </c>
      <c r="K31" s="133"/>
      <c r="L31" s="134" t="s">
        <v>274</v>
      </c>
      <c r="M31" s="133"/>
      <c r="N31" s="134" t="s">
        <v>274</v>
      </c>
      <c r="O31" s="133"/>
      <c r="P31" s="134" t="s">
        <v>274</v>
      </c>
      <c r="Q31" s="133"/>
      <c r="R31" s="134" t="s">
        <v>274</v>
      </c>
      <c r="S31" s="131">
        <v>1</v>
      </c>
      <c r="T31" s="132">
        <f>(S31*$C$31)</f>
        <v>0</v>
      </c>
    </row>
    <row r="32" spans="1:20" ht="24.75" customHeight="1">
      <c r="A32" s="137">
        <v>19</v>
      </c>
      <c r="B32" s="125" t="str">
        <f>Sintético!$D$297</f>
        <v>COMBATE A INCÊNDIO</v>
      </c>
      <c r="C32" s="126">
        <f>Sintético!I297</f>
        <v>0</v>
      </c>
      <c r="D32" s="124" t="e">
        <f t="shared" si="0"/>
        <v>#DIV/0!</v>
      </c>
      <c r="E32" s="133" t="s">
        <v>274</v>
      </c>
      <c r="F32" s="134"/>
      <c r="G32" s="133"/>
      <c r="H32" s="134" t="s">
        <v>274</v>
      </c>
      <c r="I32" s="133"/>
      <c r="J32" s="134" t="s">
        <v>274</v>
      </c>
      <c r="K32" s="133"/>
      <c r="L32" s="134" t="s">
        <v>274</v>
      </c>
      <c r="M32" s="133"/>
      <c r="N32" s="134" t="s">
        <v>274</v>
      </c>
      <c r="O32" s="133"/>
      <c r="P32" s="134" t="s">
        <v>274</v>
      </c>
      <c r="Q32" s="131">
        <v>0.7</v>
      </c>
      <c r="R32" s="132">
        <f>(Q32*$C$32)</f>
        <v>0</v>
      </c>
      <c r="S32" s="131">
        <v>0.3</v>
      </c>
      <c r="T32" s="132">
        <f>(S32*$C$32)</f>
        <v>0</v>
      </c>
    </row>
    <row r="33" spans="1:20" ht="24.75" customHeight="1">
      <c r="A33" s="137">
        <v>20</v>
      </c>
      <c r="B33" s="125" t="str">
        <f>Sintético!$D$303</f>
        <v>REDE LÓGICA</v>
      </c>
      <c r="C33" s="126">
        <f>Sintético!I303</f>
        <v>0</v>
      </c>
      <c r="D33" s="124" t="e">
        <f t="shared" si="0"/>
        <v>#DIV/0!</v>
      </c>
      <c r="E33" s="133" t="s">
        <v>274</v>
      </c>
      <c r="F33" s="134"/>
      <c r="G33" s="133"/>
      <c r="H33" s="134" t="s">
        <v>274</v>
      </c>
      <c r="I33" s="133"/>
      <c r="J33" s="134" t="s">
        <v>274</v>
      </c>
      <c r="K33" s="133"/>
      <c r="L33" s="134" t="s">
        <v>274</v>
      </c>
      <c r="M33" s="131">
        <v>1</v>
      </c>
      <c r="N33" s="132">
        <f>(M33*$C$33)</f>
        <v>0</v>
      </c>
      <c r="O33" s="136"/>
      <c r="P33" s="134" t="s">
        <v>274</v>
      </c>
      <c r="Q33" s="133"/>
      <c r="R33" s="134" t="s">
        <v>274</v>
      </c>
      <c r="S33" s="133"/>
      <c r="T33" s="134" t="s">
        <v>274</v>
      </c>
    </row>
    <row r="34" spans="1:20" ht="24.75" customHeight="1">
      <c r="A34" s="137">
        <v>21</v>
      </c>
      <c r="B34" s="125" t="str">
        <f>Sintético!$D$310</f>
        <v>INSTALAÇÃO DE GÁS</v>
      </c>
      <c r="C34" s="126">
        <f>Sintético!I310</f>
        <v>0</v>
      </c>
      <c r="D34" s="124" t="e">
        <f t="shared" si="0"/>
        <v>#DIV/0!</v>
      </c>
      <c r="E34" s="133" t="s">
        <v>274</v>
      </c>
      <c r="F34" s="134"/>
      <c r="G34" s="131">
        <v>0.4</v>
      </c>
      <c r="H34" s="132">
        <f>(G34*$C$34)</f>
        <v>0</v>
      </c>
      <c r="I34" s="136"/>
      <c r="J34" s="134" t="s">
        <v>274</v>
      </c>
      <c r="K34" s="133"/>
      <c r="L34" s="134" t="s">
        <v>274</v>
      </c>
      <c r="M34" s="131">
        <v>0.6</v>
      </c>
      <c r="N34" s="132">
        <f>(M34*$C$34)</f>
        <v>0</v>
      </c>
      <c r="O34" s="136"/>
      <c r="P34" s="134" t="s">
        <v>274</v>
      </c>
      <c r="Q34" s="133"/>
      <c r="R34" s="134" t="s">
        <v>274</v>
      </c>
      <c r="S34" s="133"/>
      <c r="T34" s="134" t="s">
        <v>274</v>
      </c>
    </row>
    <row r="35" spans="1:20" ht="24.75" customHeight="1">
      <c r="A35" s="137">
        <v>22</v>
      </c>
      <c r="B35" s="125" t="str">
        <f>Sintético!$D$318</f>
        <v>SERVIÇOS COMPLEMENTARES</v>
      </c>
      <c r="C35" s="126">
        <f>Sintético!I318</f>
        <v>0</v>
      </c>
      <c r="D35" s="124" t="e">
        <f t="shared" si="0"/>
        <v>#DIV/0!</v>
      </c>
      <c r="E35" s="133" t="s">
        <v>274</v>
      </c>
      <c r="F35" s="134"/>
      <c r="G35" s="133"/>
      <c r="H35" s="134" t="s">
        <v>274</v>
      </c>
      <c r="I35" s="131">
        <v>0.3</v>
      </c>
      <c r="J35" s="132">
        <f>(I35*$C$35)</f>
        <v>0</v>
      </c>
      <c r="K35" s="136"/>
      <c r="L35" s="134" t="s">
        <v>274</v>
      </c>
      <c r="M35" s="131">
        <v>0.3</v>
      </c>
      <c r="N35" s="132">
        <f>(M35*$C$35)</f>
        <v>0</v>
      </c>
      <c r="O35" s="136"/>
      <c r="P35" s="134" t="s">
        <v>274</v>
      </c>
      <c r="Q35" s="133"/>
      <c r="R35" s="134" t="s">
        <v>274</v>
      </c>
      <c r="S35" s="131">
        <v>0.4</v>
      </c>
      <c r="T35" s="132">
        <f>(S35*$C$35)</f>
        <v>0</v>
      </c>
    </row>
    <row r="36" spans="1:20" ht="24.75" customHeight="1">
      <c r="A36" s="137">
        <v>23</v>
      </c>
      <c r="B36" s="125" t="str">
        <f>Sintético!$D$328</f>
        <v>CLIMATIZAÇÃO</v>
      </c>
      <c r="C36" s="126">
        <f>Sintético!I328</f>
        <v>0</v>
      </c>
      <c r="D36" s="124" t="e">
        <f t="shared" si="0"/>
        <v>#DIV/0!</v>
      </c>
      <c r="E36" s="133" t="s">
        <v>274</v>
      </c>
      <c r="F36" s="134"/>
      <c r="G36" s="133"/>
      <c r="H36" s="134" t="s">
        <v>274</v>
      </c>
      <c r="I36" s="133"/>
      <c r="J36" s="134" t="s">
        <v>274</v>
      </c>
      <c r="K36" s="133"/>
      <c r="L36" s="134" t="s">
        <v>274</v>
      </c>
      <c r="M36" s="133"/>
      <c r="N36" s="134" t="s">
        <v>274</v>
      </c>
      <c r="O36" s="133"/>
      <c r="P36" s="134" t="s">
        <v>274</v>
      </c>
      <c r="Q36" s="133"/>
      <c r="R36" s="134" t="s">
        <v>274</v>
      </c>
      <c r="S36" s="131">
        <v>1</v>
      </c>
      <c r="T36" s="132">
        <f>(S36*$C$36)</f>
        <v>0</v>
      </c>
    </row>
    <row r="37" spans="1:20" s="191" customFormat="1" ht="24.75" customHeight="1">
      <c r="A37" s="137">
        <v>24</v>
      </c>
      <c r="B37" s="125" t="str">
        <f>Sintético!D334</f>
        <v>DRENAGEM DE ÁGUAS PLUVIAIS</v>
      </c>
      <c r="C37" s="126">
        <f>Sintético!I334</f>
        <v>0</v>
      </c>
      <c r="D37" s="124" t="e">
        <f t="shared" ref="D37" si="1">C37/$C$40</f>
        <v>#DIV/0!</v>
      </c>
      <c r="E37" s="133" t="s">
        <v>274</v>
      </c>
      <c r="F37" s="134"/>
      <c r="G37" s="131">
        <v>0.2</v>
      </c>
      <c r="H37" s="132">
        <f>(G37*$C$37)</f>
        <v>0</v>
      </c>
      <c r="I37" s="133"/>
      <c r="J37" s="134" t="s">
        <v>274</v>
      </c>
      <c r="K37" s="131">
        <v>0.4</v>
      </c>
      <c r="L37" s="132">
        <f>(K37*$C$37)</f>
        <v>0</v>
      </c>
      <c r="M37" s="133"/>
      <c r="N37" s="134" t="s">
        <v>274</v>
      </c>
      <c r="O37" s="133"/>
      <c r="P37" s="134" t="s">
        <v>274</v>
      </c>
      <c r="Q37" s="131">
        <v>0.4</v>
      </c>
      <c r="R37" s="132">
        <f>(Q37*$C$37)</f>
        <v>0</v>
      </c>
      <c r="S37" s="131"/>
      <c r="T37" s="132"/>
    </row>
    <row r="38" spans="1:20" ht="24.75" customHeight="1">
      <c r="A38" s="137">
        <v>25</v>
      </c>
      <c r="B38" s="125" t="str">
        <f>Sintético!$D$363</f>
        <v>ACESSO PRINCIPAL</v>
      </c>
      <c r="C38" s="126">
        <f>Sintético!I363</f>
        <v>0</v>
      </c>
      <c r="D38" s="124" t="e">
        <f t="shared" si="0"/>
        <v>#DIV/0!</v>
      </c>
      <c r="E38" s="133" t="s">
        <v>274</v>
      </c>
      <c r="F38" s="134"/>
      <c r="G38" s="133"/>
      <c r="H38" s="134" t="s">
        <v>274</v>
      </c>
      <c r="I38" s="133"/>
      <c r="J38" s="134" t="s">
        <v>274</v>
      </c>
      <c r="K38" s="133"/>
      <c r="L38" s="134" t="s">
        <v>274</v>
      </c>
      <c r="M38" s="133"/>
      <c r="N38" s="134" t="s">
        <v>274</v>
      </c>
      <c r="O38" s="133"/>
      <c r="P38" s="134" t="s">
        <v>274</v>
      </c>
      <c r="Q38" s="133"/>
      <c r="R38" s="134" t="s">
        <v>274</v>
      </c>
      <c r="S38" s="131">
        <v>1</v>
      </c>
      <c r="T38" s="132">
        <f>(S38*$C$38)</f>
        <v>0</v>
      </c>
    </row>
    <row r="39" spans="1:20" ht="24.75" customHeight="1">
      <c r="A39" s="137">
        <v>26</v>
      </c>
      <c r="B39" s="125" t="str">
        <f>Sintético!$D$382</f>
        <v>SERVIÇOS FINAIS</v>
      </c>
      <c r="C39" s="126">
        <f>Sintético!I382</f>
        <v>0</v>
      </c>
      <c r="D39" s="124" t="e">
        <f t="shared" si="0"/>
        <v>#DIV/0!</v>
      </c>
      <c r="E39" s="133" t="s">
        <v>274</v>
      </c>
      <c r="F39" s="134"/>
      <c r="G39" s="133"/>
      <c r="H39" s="134" t="s">
        <v>274</v>
      </c>
      <c r="I39" s="133"/>
      <c r="J39" s="134" t="s">
        <v>274</v>
      </c>
      <c r="K39" s="133"/>
      <c r="L39" s="134" t="s">
        <v>274</v>
      </c>
      <c r="M39" s="133"/>
      <c r="N39" s="134" t="s">
        <v>274</v>
      </c>
      <c r="O39" s="133"/>
      <c r="P39" s="134" t="s">
        <v>274</v>
      </c>
      <c r="Q39" s="133"/>
      <c r="R39" s="134" t="s">
        <v>274</v>
      </c>
      <c r="S39" s="131">
        <v>1</v>
      </c>
      <c r="T39" s="132">
        <f>(S39*$C$39)</f>
        <v>0</v>
      </c>
    </row>
    <row r="40" spans="1:20" ht="25.5" customHeight="1" thickBot="1">
      <c r="A40" s="233" t="s">
        <v>416</v>
      </c>
      <c r="B40" s="234"/>
      <c r="C40" s="138">
        <f>SUM(C14:C39)</f>
        <v>0</v>
      </c>
      <c r="D40" s="139" t="e">
        <f>SUM(D14:D39)</f>
        <v>#DIV/0!</v>
      </c>
      <c r="E40" s="140" t="e">
        <f>F40/$C$40</f>
        <v>#DIV/0!</v>
      </c>
      <c r="F40" s="141">
        <f>SUM(F14:F39)</f>
        <v>0</v>
      </c>
      <c r="G40" s="140" t="e">
        <f>H40/$C$40</f>
        <v>#DIV/0!</v>
      </c>
      <c r="H40" s="141">
        <f>SUM(H14:H39)</f>
        <v>0</v>
      </c>
      <c r="I40" s="140" t="e">
        <f>J40/$C$40</f>
        <v>#DIV/0!</v>
      </c>
      <c r="J40" s="141">
        <f>SUM(J14:J39)</f>
        <v>0</v>
      </c>
      <c r="K40" s="140" t="e">
        <f>L40/$C$40</f>
        <v>#DIV/0!</v>
      </c>
      <c r="L40" s="141">
        <f>SUM(L14:L39)</f>
        <v>0</v>
      </c>
      <c r="M40" s="140" t="e">
        <f>N40/$C$40</f>
        <v>#DIV/0!</v>
      </c>
      <c r="N40" s="141">
        <f>SUM(N14:N39)</f>
        <v>0</v>
      </c>
      <c r="O40" s="140" t="e">
        <f>P40/$C$40</f>
        <v>#DIV/0!</v>
      </c>
      <c r="P40" s="141">
        <f>SUM(P14:P39)</f>
        <v>0</v>
      </c>
      <c r="Q40" s="140" t="e">
        <f>R40/$C$40</f>
        <v>#DIV/0!</v>
      </c>
      <c r="R40" s="141">
        <f>SUM(R14:R39)</f>
        <v>0</v>
      </c>
      <c r="S40" s="140" t="e">
        <f>T40/$C$40</f>
        <v>#DIV/0!</v>
      </c>
      <c r="T40" s="141">
        <f>SUM(T14:T39)</f>
        <v>0</v>
      </c>
    </row>
    <row r="41" spans="1:20" s="123" customFormat="1" ht="25.5" customHeight="1" thickBot="1">
      <c r="A41" s="235" t="s">
        <v>426</v>
      </c>
      <c r="B41" s="236"/>
      <c r="C41" s="236"/>
      <c r="D41" s="236"/>
      <c r="E41" s="152" t="e">
        <f>F41/$C$40</f>
        <v>#DIV/0!</v>
      </c>
      <c r="F41" s="153">
        <f>F40</f>
        <v>0</v>
      </c>
      <c r="G41" s="152" t="e">
        <f>H41/$C$40</f>
        <v>#DIV/0!</v>
      </c>
      <c r="H41" s="153">
        <f>F41+H40</f>
        <v>0</v>
      </c>
      <c r="I41" s="152" t="e">
        <f>J41/$C$40</f>
        <v>#DIV/0!</v>
      </c>
      <c r="J41" s="153">
        <f>H41+J40</f>
        <v>0</v>
      </c>
      <c r="K41" s="152" t="e">
        <f>L41/$C$40</f>
        <v>#DIV/0!</v>
      </c>
      <c r="L41" s="153">
        <f>J41+L40</f>
        <v>0</v>
      </c>
      <c r="M41" s="152" t="e">
        <f>N41/$C$40</f>
        <v>#DIV/0!</v>
      </c>
      <c r="N41" s="153">
        <f>L41+N40</f>
        <v>0</v>
      </c>
      <c r="O41" s="152" t="e">
        <f>P41/$C$40</f>
        <v>#DIV/0!</v>
      </c>
      <c r="P41" s="153">
        <f>N41+P40</f>
        <v>0</v>
      </c>
      <c r="Q41" s="152" t="e">
        <f>R41/$C$40</f>
        <v>#DIV/0!</v>
      </c>
      <c r="R41" s="153">
        <f>P41+R40</f>
        <v>0</v>
      </c>
      <c r="S41" s="152" t="e">
        <f>T41/$C$40</f>
        <v>#DIV/0!</v>
      </c>
      <c r="T41" s="153">
        <f>R41+T40</f>
        <v>0</v>
      </c>
    </row>
    <row r="42" spans="1:20" s="22" customFormat="1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122"/>
      <c r="P42" s="122"/>
      <c r="R42" s="122"/>
      <c r="T42" s="122"/>
    </row>
  </sheetData>
  <mergeCells count="16">
    <mergeCell ref="I12:J12"/>
    <mergeCell ref="K12:L12"/>
    <mergeCell ref="A1:T1"/>
    <mergeCell ref="A40:B40"/>
    <mergeCell ref="A41:D41"/>
    <mergeCell ref="A10:T10"/>
    <mergeCell ref="A12:A13"/>
    <mergeCell ref="B12:B13"/>
    <mergeCell ref="C12:C13"/>
    <mergeCell ref="D12:D13"/>
    <mergeCell ref="M12:N12"/>
    <mergeCell ref="O12:P12"/>
    <mergeCell ref="Q12:R12"/>
    <mergeCell ref="S12:T12"/>
    <mergeCell ref="E12:F12"/>
    <mergeCell ref="G12:H12"/>
  </mergeCells>
  <printOptions horizontalCentered="1"/>
  <pageMargins left="0.19685039370078741" right="0.19685039370078741" top="0.19685039370078741" bottom="0.19685039370078741" header="0" footer="0"/>
  <pageSetup paperSize="9" scale="52" orientation="landscape" r:id="rId1"/>
  <ignoredErrors>
    <ignoredError sqref="E4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90"/>
  <sheetViews>
    <sheetView view="pageBreakPreview" zoomScaleNormal="115" zoomScaleSheetLayoutView="100" workbookViewId="0">
      <selection activeCell="M15" sqref="M15"/>
    </sheetView>
  </sheetViews>
  <sheetFormatPr defaultRowHeight="14.25" outlineLevelRow="1"/>
  <cols>
    <col min="1" max="1" width="5.625" style="93" customWidth="1"/>
    <col min="2" max="3" width="9.625" style="93" customWidth="1"/>
    <col min="4" max="4" width="53.625" style="94" customWidth="1"/>
    <col min="5" max="5" width="8.625" style="93" customWidth="1"/>
    <col min="6" max="6" width="10.625" style="95" customWidth="1"/>
    <col min="7" max="9" width="10.625" style="93" customWidth="1"/>
    <col min="10" max="57" width="8.5" style="93" customWidth="1"/>
    <col min="58" max="58" width="9" style="96" customWidth="1"/>
    <col min="59" max="1017" width="10.625" style="96" customWidth="1"/>
    <col min="1018" max="1018" width="9" style="96" customWidth="1"/>
    <col min="1019" max="16384" width="9" style="96"/>
  </cols>
  <sheetData>
    <row r="1" spans="1:58" s="21" customFormat="1" ht="97.5" customHeight="1">
      <c r="A1" s="223" t="s">
        <v>902</v>
      </c>
      <c r="B1" s="223"/>
      <c r="C1" s="223"/>
      <c r="D1" s="223"/>
      <c r="E1" s="223"/>
      <c r="F1" s="223"/>
      <c r="G1" s="223"/>
      <c r="H1" s="223"/>
      <c r="I1" s="223"/>
    </row>
    <row r="2" spans="1:58" s="20" customFormat="1" ht="13.5" customHeight="1" thickBot="1">
      <c r="A2" s="248"/>
      <c r="B2" s="248"/>
      <c r="C2" s="248"/>
      <c r="D2" s="248"/>
      <c r="E2" s="248"/>
      <c r="F2" s="248"/>
      <c r="G2" s="248"/>
      <c r="H2" s="248"/>
      <c r="I2" s="248"/>
    </row>
    <row r="3" spans="1:58" s="20" customFormat="1" ht="13.5" customHeight="1">
      <c r="A3" s="145"/>
      <c r="B3" s="145"/>
      <c r="C3" s="145"/>
      <c r="D3" s="19"/>
      <c r="E3" s="19"/>
      <c r="F3" s="19"/>
      <c r="G3" s="19"/>
      <c r="H3" s="19"/>
      <c r="I3" s="19"/>
    </row>
    <row r="4" spans="1:58" s="22" customFormat="1" ht="22.5" customHeight="1">
      <c r="A4" s="23" t="s">
        <v>329</v>
      </c>
      <c r="B4" s="19"/>
      <c r="C4" s="19"/>
      <c r="D4" s="24"/>
      <c r="E4" s="24"/>
      <c r="F4" s="24"/>
      <c r="G4" s="25"/>
      <c r="H4" s="24"/>
      <c r="I4" s="24"/>
    </row>
    <row r="5" spans="1:58" s="22" customFormat="1" ht="22.5" customHeight="1">
      <c r="A5" s="23" t="s">
        <v>486</v>
      </c>
      <c r="B5" s="19"/>
      <c r="C5" s="19"/>
      <c r="D5" s="24"/>
      <c r="E5" s="24"/>
      <c r="F5" s="24"/>
      <c r="G5" s="25"/>
      <c r="H5" s="24"/>
      <c r="I5" s="24"/>
    </row>
    <row r="6" spans="1:58" s="22" customFormat="1" ht="22.5" customHeight="1">
      <c r="A6" s="23" t="s">
        <v>881</v>
      </c>
      <c r="B6" s="19"/>
      <c r="C6" s="19"/>
      <c r="D6" s="24"/>
      <c r="E6" s="23" t="s">
        <v>484</v>
      </c>
      <c r="F6" s="24"/>
      <c r="G6" s="25"/>
      <c r="H6" s="24"/>
      <c r="I6" s="24"/>
    </row>
    <row r="7" spans="1:58" s="22" customFormat="1" ht="30" customHeight="1">
      <c r="A7" s="250" t="s">
        <v>485</v>
      </c>
      <c r="B7" s="250"/>
      <c r="C7" s="250"/>
      <c r="D7" s="250"/>
      <c r="E7" s="250"/>
      <c r="F7" s="250"/>
      <c r="G7" s="250"/>
      <c r="H7" s="250"/>
      <c r="I7" s="250"/>
    </row>
    <row r="8" spans="1:58" s="54" customFormat="1" ht="17.25" thickBot="1">
      <c r="A8" s="147"/>
      <c r="B8" s="56"/>
      <c r="C8" s="56"/>
      <c r="D8" s="56"/>
      <c r="E8" s="56"/>
      <c r="F8" s="57"/>
      <c r="G8" s="56"/>
      <c r="H8" s="56"/>
      <c r="I8" s="56"/>
    </row>
    <row r="9" spans="1:58" s="52" customFormat="1" ht="12.75" customHeight="1" thickBot="1">
      <c r="A9" s="58"/>
      <c r="E9" s="53"/>
      <c r="F9" s="59"/>
      <c r="I9" s="51"/>
    </row>
    <row r="10" spans="1:58" s="4" customFormat="1" ht="23.25" customHeight="1" thickBot="1">
      <c r="A10" s="237" t="s">
        <v>367</v>
      </c>
      <c r="B10" s="238"/>
      <c r="C10" s="238"/>
      <c r="D10" s="238"/>
      <c r="E10" s="238"/>
      <c r="F10" s="238"/>
      <c r="G10" s="238"/>
      <c r="H10" s="238"/>
      <c r="I10" s="249"/>
    </row>
    <row r="11" spans="1:58" s="52" customFormat="1" ht="12.75" customHeight="1" thickBot="1">
      <c r="A11" s="58"/>
      <c r="E11" s="53"/>
      <c r="F11" s="59"/>
      <c r="I11" s="51"/>
    </row>
    <row r="12" spans="1:58" s="67" customFormat="1" ht="26.25" thickBot="1">
      <c r="A12" s="60" t="s">
        <v>357</v>
      </c>
      <c r="B12" s="61" t="s">
        <v>358</v>
      </c>
      <c r="C12" s="61" t="s">
        <v>406</v>
      </c>
      <c r="D12" s="61" t="s">
        <v>359</v>
      </c>
      <c r="E12" s="61" t="s">
        <v>360</v>
      </c>
      <c r="F12" s="62" t="s">
        <v>361</v>
      </c>
      <c r="G12" s="63" t="s">
        <v>362</v>
      </c>
      <c r="H12" s="64" t="s">
        <v>363</v>
      </c>
      <c r="I12" s="65" t="s">
        <v>364</v>
      </c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</row>
    <row r="13" spans="1:58" s="67" customFormat="1" ht="13.5">
      <c r="A13" s="66"/>
      <c r="B13" s="66"/>
      <c r="C13" s="66"/>
      <c r="D13" s="68"/>
      <c r="E13" s="66"/>
      <c r="F13" s="69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</row>
    <row r="14" spans="1:58" s="67" customFormat="1" ht="25.5">
      <c r="A14" s="70"/>
      <c r="B14" s="84" t="s">
        <v>376</v>
      </c>
      <c r="C14" s="84" t="s">
        <v>365</v>
      </c>
      <c r="D14" s="71" t="s">
        <v>394</v>
      </c>
      <c r="E14" s="70" t="s">
        <v>360</v>
      </c>
      <c r="F14" s="100" t="s">
        <v>361</v>
      </c>
      <c r="G14" s="72" t="s">
        <v>362</v>
      </c>
      <c r="H14" s="73" t="s">
        <v>363</v>
      </c>
      <c r="I14" s="70" t="s">
        <v>364</v>
      </c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</row>
    <row r="15" spans="1:58" s="67" customFormat="1" ht="54" outlineLevel="1">
      <c r="A15" s="85">
        <v>1</v>
      </c>
      <c r="B15" s="16">
        <v>5928</v>
      </c>
      <c r="C15" s="16" t="s">
        <v>29</v>
      </c>
      <c r="D15" s="86" t="s">
        <v>395</v>
      </c>
      <c r="E15" s="85" t="s">
        <v>33</v>
      </c>
      <c r="F15" s="101">
        <v>1.17E-2</v>
      </c>
      <c r="G15" s="196"/>
      <c r="H15" s="76">
        <f>ROUND(F15*G15,2)</f>
        <v>0</v>
      </c>
      <c r="I15" s="111" t="e">
        <f>H15/$H$17</f>
        <v>#DIV/0!</v>
      </c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</row>
    <row r="16" spans="1:58" s="67" customFormat="1" ht="54" outlineLevel="1">
      <c r="A16" s="85">
        <v>2</v>
      </c>
      <c r="B16" s="16">
        <v>5930</v>
      </c>
      <c r="C16" s="16" t="s">
        <v>29</v>
      </c>
      <c r="D16" s="86" t="s">
        <v>395</v>
      </c>
      <c r="E16" s="85" t="s">
        <v>275</v>
      </c>
      <c r="F16" s="102">
        <v>5.0000000000000001E-3</v>
      </c>
      <c r="G16" s="196"/>
      <c r="H16" s="76">
        <f t="shared" ref="H16" si="0">ROUND(F16*G16,2)</f>
        <v>0</v>
      </c>
      <c r="I16" s="111" t="e">
        <f>H16/$H$17</f>
        <v>#DIV/0!</v>
      </c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</row>
    <row r="17" spans="1:58" s="67" customFormat="1" ht="13.5">
      <c r="A17" s="77"/>
      <c r="B17" s="77"/>
      <c r="C17" s="77"/>
      <c r="D17" s="78" t="s">
        <v>366</v>
      </c>
      <c r="E17" s="79" t="s">
        <v>31</v>
      </c>
      <c r="F17" s="80"/>
      <c r="G17" s="81"/>
      <c r="H17" s="82">
        <f>SUM(H15:H16)</f>
        <v>0</v>
      </c>
      <c r="I17" s="83" t="e">
        <f>SUM(I15:I16)</f>
        <v>#DIV/0!</v>
      </c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</row>
    <row r="18" spans="1:58" s="67" customFormat="1" ht="13.5">
      <c r="A18" s="66"/>
      <c r="B18" s="66"/>
      <c r="C18" s="66"/>
      <c r="D18" s="68"/>
      <c r="E18" s="66"/>
      <c r="F18" s="69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</row>
    <row r="19" spans="1:58" s="67" customFormat="1" ht="25.5">
      <c r="A19" s="103"/>
      <c r="B19" s="103" t="s">
        <v>382</v>
      </c>
      <c r="C19" s="84" t="s">
        <v>365</v>
      </c>
      <c r="D19" s="107" t="s">
        <v>397</v>
      </c>
      <c r="E19" s="103" t="s">
        <v>360</v>
      </c>
      <c r="F19" s="104" t="s">
        <v>361</v>
      </c>
      <c r="G19" s="108" t="s">
        <v>362</v>
      </c>
      <c r="H19" s="109" t="s">
        <v>363</v>
      </c>
      <c r="I19" s="103" t="s">
        <v>364</v>
      </c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</row>
    <row r="20" spans="1:58" s="67" customFormat="1" ht="13.5" outlineLevel="1">
      <c r="A20" s="110">
        <v>1</v>
      </c>
      <c r="B20" s="16">
        <v>88264</v>
      </c>
      <c r="C20" s="16" t="s">
        <v>29</v>
      </c>
      <c r="D20" s="17" t="s">
        <v>278</v>
      </c>
      <c r="E20" s="16" t="s">
        <v>276</v>
      </c>
      <c r="F20" s="105">
        <v>8</v>
      </c>
      <c r="G20" s="197"/>
      <c r="H20" s="106">
        <f>ROUND(F20*G20,2)</f>
        <v>0</v>
      </c>
      <c r="I20" s="111" t="e">
        <f>H20/$H$39</f>
        <v>#DIV/0!</v>
      </c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</row>
    <row r="21" spans="1:58" s="67" customFormat="1" ht="13.5" outlineLevel="1">
      <c r="A21" s="110">
        <v>2</v>
      </c>
      <c r="B21" s="16">
        <v>88316</v>
      </c>
      <c r="C21" s="16" t="s">
        <v>29</v>
      </c>
      <c r="D21" s="17" t="s">
        <v>279</v>
      </c>
      <c r="E21" s="16" t="s">
        <v>276</v>
      </c>
      <c r="F21" s="105">
        <v>8</v>
      </c>
      <c r="G21" s="198"/>
      <c r="H21" s="106">
        <f t="shared" ref="H21:H34" si="1">ROUND(F21*G21,2)</f>
        <v>0</v>
      </c>
      <c r="I21" s="111" t="e">
        <f t="shared" ref="I21:I38" si="2">H21/$H$39</f>
        <v>#DIV/0!</v>
      </c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</row>
    <row r="22" spans="1:58" s="67" customFormat="1" ht="27" outlineLevel="1">
      <c r="A22" s="110">
        <v>3</v>
      </c>
      <c r="B22" s="16">
        <v>1096</v>
      </c>
      <c r="C22" s="16" t="s">
        <v>346</v>
      </c>
      <c r="D22" s="17" t="s">
        <v>280</v>
      </c>
      <c r="E22" s="16" t="s">
        <v>39</v>
      </c>
      <c r="F22" s="105">
        <v>2</v>
      </c>
      <c r="G22" s="198"/>
      <c r="H22" s="106">
        <f t="shared" si="1"/>
        <v>0</v>
      </c>
      <c r="I22" s="111" t="e">
        <f t="shared" si="2"/>
        <v>#DIV/0!</v>
      </c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</row>
    <row r="23" spans="1:58" s="67" customFormat="1" ht="40.5" outlineLevel="1">
      <c r="A23" s="110">
        <v>4</v>
      </c>
      <c r="B23" s="16">
        <v>11267</v>
      </c>
      <c r="C23" s="16" t="s">
        <v>346</v>
      </c>
      <c r="D23" s="17" t="s">
        <v>281</v>
      </c>
      <c r="E23" s="16" t="s">
        <v>39</v>
      </c>
      <c r="F23" s="105">
        <v>2</v>
      </c>
      <c r="G23" s="198"/>
      <c r="H23" s="106">
        <f t="shared" si="1"/>
        <v>0</v>
      </c>
      <c r="I23" s="111" t="e">
        <f t="shared" si="2"/>
        <v>#DIV/0!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</row>
    <row r="24" spans="1:58" s="67" customFormat="1" ht="13.5" outlineLevel="1">
      <c r="A24" s="110">
        <v>5</v>
      </c>
      <c r="B24" s="16">
        <v>39210</v>
      </c>
      <c r="C24" s="16" t="s">
        <v>346</v>
      </c>
      <c r="D24" s="17" t="s">
        <v>282</v>
      </c>
      <c r="E24" s="16" t="s">
        <v>39</v>
      </c>
      <c r="F24" s="105">
        <v>2</v>
      </c>
      <c r="G24" s="198"/>
      <c r="H24" s="106">
        <f t="shared" si="1"/>
        <v>0</v>
      </c>
      <c r="I24" s="111" t="e">
        <f t="shared" si="2"/>
        <v>#DIV/0!</v>
      </c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</row>
    <row r="25" spans="1:58" s="67" customFormat="1" ht="13.5" outlineLevel="1">
      <c r="A25" s="110">
        <v>6</v>
      </c>
      <c r="B25" s="16">
        <v>857</v>
      </c>
      <c r="C25" s="16" t="s">
        <v>346</v>
      </c>
      <c r="D25" s="17" t="s">
        <v>283</v>
      </c>
      <c r="E25" s="16" t="s">
        <v>45</v>
      </c>
      <c r="F25" s="105">
        <v>3</v>
      </c>
      <c r="G25" s="198"/>
      <c r="H25" s="106">
        <f t="shared" si="1"/>
        <v>0</v>
      </c>
      <c r="I25" s="111" t="e">
        <f t="shared" si="2"/>
        <v>#DIV/0!</v>
      </c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</row>
    <row r="26" spans="1:58" s="67" customFormat="1" ht="13.5" outlineLevel="1">
      <c r="A26" s="110">
        <v>7</v>
      </c>
      <c r="B26" s="16">
        <v>39176</v>
      </c>
      <c r="C26" s="16" t="s">
        <v>346</v>
      </c>
      <c r="D26" s="17" t="s">
        <v>284</v>
      </c>
      <c r="E26" s="16" t="s">
        <v>39</v>
      </c>
      <c r="F26" s="105">
        <v>2</v>
      </c>
      <c r="G26" s="198"/>
      <c r="H26" s="106">
        <f t="shared" si="1"/>
        <v>0</v>
      </c>
      <c r="I26" s="111" t="e">
        <f t="shared" si="2"/>
        <v>#DIV/0!</v>
      </c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</row>
    <row r="27" spans="1:58" s="67" customFormat="1" ht="40.5" outlineLevel="1">
      <c r="A27" s="110">
        <v>8</v>
      </c>
      <c r="B27" s="16">
        <v>1062</v>
      </c>
      <c r="C27" s="16" t="s">
        <v>346</v>
      </c>
      <c r="D27" s="17" t="s">
        <v>285</v>
      </c>
      <c r="E27" s="16" t="s">
        <v>39</v>
      </c>
      <c r="F27" s="105">
        <v>1</v>
      </c>
      <c r="G27" s="198"/>
      <c r="H27" s="106">
        <f t="shared" si="1"/>
        <v>0</v>
      </c>
      <c r="I27" s="111" t="e">
        <f>H27/$H$39</f>
        <v>#DIV/0!</v>
      </c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</row>
    <row r="28" spans="1:58" s="67" customFormat="1" ht="40.5" outlineLevel="1">
      <c r="A28" s="110">
        <v>9</v>
      </c>
      <c r="B28" s="16">
        <v>420</v>
      </c>
      <c r="C28" s="16" t="s">
        <v>346</v>
      </c>
      <c r="D28" s="17" t="s">
        <v>286</v>
      </c>
      <c r="E28" s="16" t="s">
        <v>39</v>
      </c>
      <c r="F28" s="105">
        <v>2</v>
      </c>
      <c r="G28" s="198"/>
      <c r="H28" s="106">
        <f t="shared" si="1"/>
        <v>0</v>
      </c>
      <c r="I28" s="111" t="e">
        <f>H28/$H$39</f>
        <v>#DIV/0!</v>
      </c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</row>
    <row r="29" spans="1:58" s="67" customFormat="1" ht="27" outlineLevel="1">
      <c r="A29" s="110">
        <v>10</v>
      </c>
      <c r="B29" s="16">
        <v>1539</v>
      </c>
      <c r="C29" s="16" t="s">
        <v>346</v>
      </c>
      <c r="D29" s="17" t="s">
        <v>287</v>
      </c>
      <c r="E29" s="16" t="s">
        <v>39</v>
      </c>
      <c r="F29" s="105">
        <v>8</v>
      </c>
      <c r="G29" s="198"/>
      <c r="H29" s="106">
        <f t="shared" si="1"/>
        <v>0</v>
      </c>
      <c r="I29" s="111" t="e">
        <f t="shared" si="2"/>
        <v>#DIV/0!</v>
      </c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</row>
    <row r="30" spans="1:58" s="67" customFormat="1" ht="27" outlineLevel="1">
      <c r="A30" s="110">
        <v>11</v>
      </c>
      <c r="B30" s="16">
        <v>12034</v>
      </c>
      <c r="C30" s="16" t="s">
        <v>346</v>
      </c>
      <c r="D30" s="17" t="s">
        <v>288</v>
      </c>
      <c r="E30" s="16" t="s">
        <v>39</v>
      </c>
      <c r="F30" s="105">
        <v>2</v>
      </c>
      <c r="G30" s="198"/>
      <c r="H30" s="106">
        <f t="shared" si="1"/>
        <v>0</v>
      </c>
      <c r="I30" s="111" t="e">
        <f t="shared" si="2"/>
        <v>#DIV/0!</v>
      </c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</row>
    <row r="31" spans="1:58" s="67" customFormat="1" ht="13.5" outlineLevel="1">
      <c r="A31" s="110">
        <v>12</v>
      </c>
      <c r="B31" s="16">
        <v>2685</v>
      </c>
      <c r="C31" s="16" t="s">
        <v>346</v>
      </c>
      <c r="D31" s="17" t="s">
        <v>289</v>
      </c>
      <c r="E31" s="16" t="s">
        <v>45</v>
      </c>
      <c r="F31" s="105">
        <v>8</v>
      </c>
      <c r="G31" s="198"/>
      <c r="H31" s="106">
        <f t="shared" si="1"/>
        <v>0</v>
      </c>
      <c r="I31" s="111" t="e">
        <f t="shared" si="2"/>
        <v>#DIV/0!</v>
      </c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</row>
    <row r="32" spans="1:58" s="67" customFormat="1" ht="27" outlineLevel="1">
      <c r="A32" s="110">
        <v>13</v>
      </c>
      <c r="B32" s="16">
        <v>2392</v>
      </c>
      <c r="C32" s="16" t="s">
        <v>346</v>
      </c>
      <c r="D32" s="17" t="s">
        <v>290</v>
      </c>
      <c r="E32" s="16" t="s">
        <v>39</v>
      </c>
      <c r="F32" s="105">
        <v>1</v>
      </c>
      <c r="G32" s="198"/>
      <c r="H32" s="106">
        <f t="shared" si="1"/>
        <v>0</v>
      </c>
      <c r="I32" s="111" t="e">
        <f t="shared" si="2"/>
        <v>#DIV/0!</v>
      </c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</row>
    <row r="33" spans="1:58" s="67" customFormat="1" ht="27" outlineLevel="1">
      <c r="A33" s="110">
        <v>14</v>
      </c>
      <c r="B33" s="16">
        <v>937</v>
      </c>
      <c r="C33" s="16" t="s">
        <v>346</v>
      </c>
      <c r="D33" s="17" t="s">
        <v>291</v>
      </c>
      <c r="E33" s="16" t="s">
        <v>45</v>
      </c>
      <c r="F33" s="105">
        <v>27</v>
      </c>
      <c r="G33" s="198"/>
      <c r="H33" s="106">
        <f t="shared" si="1"/>
        <v>0</v>
      </c>
      <c r="I33" s="111" t="e">
        <f t="shared" si="2"/>
        <v>#DIV/0!</v>
      </c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</row>
    <row r="34" spans="1:58" s="67" customFormat="1" ht="27" outlineLevel="1">
      <c r="A34" s="110">
        <v>15</v>
      </c>
      <c r="B34" s="16">
        <v>406</v>
      </c>
      <c r="C34" s="16" t="s">
        <v>346</v>
      </c>
      <c r="D34" s="17" t="s">
        <v>292</v>
      </c>
      <c r="E34" s="16" t="s">
        <v>39</v>
      </c>
      <c r="F34" s="101">
        <v>0.13333329999999999</v>
      </c>
      <c r="G34" s="198"/>
      <c r="H34" s="106">
        <f t="shared" si="1"/>
        <v>0</v>
      </c>
      <c r="I34" s="111" t="e">
        <f t="shared" si="2"/>
        <v>#DIV/0!</v>
      </c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</row>
    <row r="35" spans="1:58" s="67" customFormat="1" ht="40.5" outlineLevel="1">
      <c r="A35" s="110">
        <v>16</v>
      </c>
      <c r="B35" s="16">
        <v>3379</v>
      </c>
      <c r="C35" s="16" t="s">
        <v>346</v>
      </c>
      <c r="D35" s="17" t="s">
        <v>293</v>
      </c>
      <c r="E35" s="16" t="s">
        <v>39</v>
      </c>
      <c r="F35" s="105">
        <v>1</v>
      </c>
      <c r="G35" s="198"/>
      <c r="H35" s="106">
        <f t="shared" ref="H35:H38" si="3">ROUND(F35*G35,2)</f>
        <v>0</v>
      </c>
      <c r="I35" s="111" t="e">
        <f t="shared" si="2"/>
        <v>#DIV/0!</v>
      </c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</row>
    <row r="36" spans="1:58" s="67" customFormat="1" ht="13.5" outlineLevel="1">
      <c r="A36" s="110">
        <v>17</v>
      </c>
      <c r="B36" s="16">
        <v>1892</v>
      </c>
      <c r="C36" s="16" t="s">
        <v>346</v>
      </c>
      <c r="D36" s="17" t="s">
        <v>294</v>
      </c>
      <c r="E36" s="16" t="s">
        <v>39</v>
      </c>
      <c r="F36" s="105">
        <v>4</v>
      </c>
      <c r="G36" s="198"/>
      <c r="H36" s="106">
        <f t="shared" si="3"/>
        <v>0</v>
      </c>
      <c r="I36" s="111" t="e">
        <f t="shared" si="2"/>
        <v>#DIV/0!</v>
      </c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</row>
    <row r="37" spans="1:58" s="67" customFormat="1" ht="40.5" outlineLevel="1">
      <c r="A37" s="110">
        <v>18</v>
      </c>
      <c r="B37" s="16">
        <v>4346</v>
      </c>
      <c r="C37" s="16" t="s">
        <v>346</v>
      </c>
      <c r="D37" s="17" t="s">
        <v>295</v>
      </c>
      <c r="E37" s="16" t="s">
        <v>39</v>
      </c>
      <c r="F37" s="105">
        <v>2</v>
      </c>
      <c r="G37" s="198"/>
      <c r="H37" s="106">
        <f t="shared" si="3"/>
        <v>0</v>
      </c>
      <c r="I37" s="111" t="e">
        <f t="shared" si="2"/>
        <v>#DIV/0!</v>
      </c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</row>
    <row r="38" spans="1:58" s="67" customFormat="1" ht="27" outlineLevel="1">
      <c r="A38" s="110">
        <v>19</v>
      </c>
      <c r="B38" s="16">
        <v>2731</v>
      </c>
      <c r="C38" s="16" t="s">
        <v>346</v>
      </c>
      <c r="D38" s="17" t="s">
        <v>296</v>
      </c>
      <c r="E38" s="16" t="s">
        <v>45</v>
      </c>
      <c r="F38" s="105">
        <v>7.96</v>
      </c>
      <c r="G38" s="198"/>
      <c r="H38" s="106">
        <f t="shared" si="3"/>
        <v>0</v>
      </c>
      <c r="I38" s="111" t="e">
        <f t="shared" si="2"/>
        <v>#DIV/0!</v>
      </c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</row>
    <row r="39" spans="1:58" s="67" customFormat="1" ht="13.5">
      <c r="A39" s="112"/>
      <c r="B39" s="112"/>
      <c r="C39" s="112"/>
      <c r="D39" s="113" t="s">
        <v>366</v>
      </c>
      <c r="E39" s="114" t="s">
        <v>375</v>
      </c>
      <c r="F39" s="115"/>
      <c r="G39" s="116"/>
      <c r="H39" s="117">
        <f>SUM(H20:H38)</f>
        <v>0</v>
      </c>
      <c r="I39" s="118" t="e">
        <f>SUM(I20:I38)</f>
        <v>#DIV/0!</v>
      </c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</row>
    <row r="40" spans="1:58" s="67" customFormat="1" ht="13.5">
      <c r="A40" s="66"/>
      <c r="B40" s="66"/>
      <c r="C40" s="66"/>
      <c r="D40" s="68"/>
      <c r="E40" s="66"/>
      <c r="F40" s="69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</row>
    <row r="41" spans="1:58" s="67" customFormat="1" ht="38.25">
      <c r="A41" s="103"/>
      <c r="B41" s="103" t="s">
        <v>393</v>
      </c>
      <c r="C41" s="84" t="s">
        <v>365</v>
      </c>
      <c r="D41" s="107" t="s">
        <v>40</v>
      </c>
      <c r="E41" s="103" t="s">
        <v>360</v>
      </c>
      <c r="F41" s="104" t="s">
        <v>361</v>
      </c>
      <c r="G41" s="108" t="s">
        <v>362</v>
      </c>
      <c r="H41" s="109" t="s">
        <v>363</v>
      </c>
      <c r="I41" s="103" t="s">
        <v>364</v>
      </c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</row>
    <row r="42" spans="1:58" s="67" customFormat="1" ht="40.5" outlineLevel="1">
      <c r="A42" s="110">
        <v>1</v>
      </c>
      <c r="B42" s="16">
        <v>95634</v>
      </c>
      <c r="C42" s="16" t="s">
        <v>29</v>
      </c>
      <c r="D42" s="17" t="s">
        <v>297</v>
      </c>
      <c r="E42" s="16" t="s">
        <v>39</v>
      </c>
      <c r="F42" s="105">
        <v>1</v>
      </c>
      <c r="G42" s="197"/>
      <c r="H42" s="106">
        <f>ROUND(F42*G42,2)</f>
        <v>0</v>
      </c>
      <c r="I42" s="111" t="e">
        <f>H42/$H$46</f>
        <v>#DIV/0!</v>
      </c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</row>
    <row r="43" spans="1:58" s="67" customFormat="1" ht="27" outlineLevel="1">
      <c r="A43" s="110">
        <v>2</v>
      </c>
      <c r="B43" s="16">
        <v>95673</v>
      </c>
      <c r="C43" s="16" t="s">
        <v>29</v>
      </c>
      <c r="D43" s="17" t="s">
        <v>298</v>
      </c>
      <c r="E43" s="16" t="s">
        <v>39</v>
      </c>
      <c r="F43" s="105">
        <v>1</v>
      </c>
      <c r="G43" s="198"/>
      <c r="H43" s="106">
        <f t="shared" ref="H43:H45" si="4">ROUND(F43*G43,2)</f>
        <v>0</v>
      </c>
      <c r="I43" s="111" t="e">
        <f>H43/$H$46</f>
        <v>#DIV/0!</v>
      </c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</row>
    <row r="44" spans="1:58" s="67" customFormat="1" ht="27" outlineLevel="1">
      <c r="A44" s="110">
        <v>3</v>
      </c>
      <c r="B44" s="16">
        <v>88267</v>
      </c>
      <c r="C44" s="16" t="s">
        <v>29</v>
      </c>
      <c r="D44" s="17" t="s">
        <v>880</v>
      </c>
      <c r="E44" s="16" t="s">
        <v>276</v>
      </c>
      <c r="F44" s="105">
        <v>0.5</v>
      </c>
      <c r="G44" s="198"/>
      <c r="H44" s="106">
        <f t="shared" si="4"/>
        <v>0</v>
      </c>
      <c r="I44" s="111" t="e">
        <f t="shared" ref="I44:I45" si="5">H44/$H$46</f>
        <v>#DIV/0!</v>
      </c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</row>
    <row r="45" spans="1:58" s="67" customFormat="1" ht="27" outlineLevel="1">
      <c r="A45" s="110">
        <v>4</v>
      </c>
      <c r="B45" s="16">
        <v>88248</v>
      </c>
      <c r="C45" s="16" t="s">
        <v>29</v>
      </c>
      <c r="D45" s="17" t="s">
        <v>316</v>
      </c>
      <c r="E45" s="16" t="s">
        <v>276</v>
      </c>
      <c r="F45" s="105">
        <v>0.5</v>
      </c>
      <c r="G45" s="198"/>
      <c r="H45" s="106">
        <f t="shared" si="4"/>
        <v>0</v>
      </c>
      <c r="I45" s="111" t="e">
        <f t="shared" si="5"/>
        <v>#DIV/0!</v>
      </c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</row>
    <row r="46" spans="1:58" s="67" customFormat="1" ht="13.5">
      <c r="A46" s="112"/>
      <c r="B46" s="112"/>
      <c r="C46" s="112"/>
      <c r="D46" s="113" t="s">
        <v>366</v>
      </c>
      <c r="E46" s="114" t="s">
        <v>375</v>
      </c>
      <c r="F46" s="115"/>
      <c r="G46" s="116"/>
      <c r="H46" s="117">
        <f>SUM(H42:H45)</f>
        <v>0</v>
      </c>
      <c r="I46" s="118" t="e">
        <f>SUM(I42:I45)</f>
        <v>#DIV/0!</v>
      </c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</row>
    <row r="47" spans="1:58" s="67" customFormat="1" ht="13.5">
      <c r="A47" s="66"/>
      <c r="B47" s="66"/>
      <c r="C47" s="66"/>
      <c r="D47" s="68"/>
      <c r="E47" s="66"/>
      <c r="F47" s="69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</row>
    <row r="48" spans="1:58" s="67" customFormat="1" ht="25.5">
      <c r="A48" s="103"/>
      <c r="B48" s="103" t="s">
        <v>396</v>
      </c>
      <c r="C48" s="103" t="s">
        <v>365</v>
      </c>
      <c r="D48" s="107" t="s">
        <v>402</v>
      </c>
      <c r="E48" s="103" t="s">
        <v>360</v>
      </c>
      <c r="F48" s="104" t="s">
        <v>361</v>
      </c>
      <c r="G48" s="108" t="s">
        <v>362</v>
      </c>
      <c r="H48" s="109" t="s">
        <v>363</v>
      </c>
      <c r="I48" s="103" t="s">
        <v>364</v>
      </c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</row>
    <row r="49" spans="1:58" s="67" customFormat="1" ht="27" outlineLevel="1">
      <c r="A49" s="110">
        <v>1</v>
      </c>
      <c r="B49" s="16">
        <v>88278</v>
      </c>
      <c r="C49" s="16" t="s">
        <v>29</v>
      </c>
      <c r="D49" s="17" t="s">
        <v>301</v>
      </c>
      <c r="E49" s="16" t="s">
        <v>276</v>
      </c>
      <c r="F49" s="105">
        <v>1.3</v>
      </c>
      <c r="G49" s="198"/>
      <c r="H49" s="106">
        <f>ROUND(F49*G49,2)</f>
        <v>0</v>
      </c>
      <c r="I49" s="111" t="e">
        <f>H49/$H$54</f>
        <v>#DIV/0!</v>
      </c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</row>
    <row r="50" spans="1:58" s="67" customFormat="1" ht="27" outlineLevel="1">
      <c r="A50" s="110">
        <v>2</v>
      </c>
      <c r="B50" s="16">
        <v>88240</v>
      </c>
      <c r="C50" s="16" t="s">
        <v>29</v>
      </c>
      <c r="D50" s="17" t="s">
        <v>306</v>
      </c>
      <c r="E50" s="16" t="s">
        <v>276</v>
      </c>
      <c r="F50" s="105">
        <v>2.6</v>
      </c>
      <c r="G50" s="198"/>
      <c r="H50" s="106">
        <f t="shared" ref="H50:H53" si="6">ROUND(F50*G50,2)</f>
        <v>0</v>
      </c>
      <c r="I50" s="111" t="e">
        <f t="shared" ref="I50:I53" si="7">H50/$H$54</f>
        <v>#DIV/0!</v>
      </c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</row>
    <row r="51" spans="1:58" s="67" customFormat="1" ht="13.5" outlineLevel="1">
      <c r="A51" s="110">
        <v>3</v>
      </c>
      <c r="B51" s="16">
        <v>88243</v>
      </c>
      <c r="C51" s="16" t="s">
        <v>29</v>
      </c>
      <c r="D51" s="17" t="s">
        <v>305</v>
      </c>
      <c r="E51" s="16" t="s">
        <v>276</v>
      </c>
      <c r="F51" s="105">
        <v>1.3</v>
      </c>
      <c r="G51" s="198"/>
      <c r="H51" s="106">
        <f t="shared" si="6"/>
        <v>0</v>
      </c>
      <c r="I51" s="111" t="e">
        <f t="shared" si="7"/>
        <v>#DIV/0!</v>
      </c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</row>
    <row r="52" spans="1:58" s="67" customFormat="1" ht="13.5" outlineLevel="1">
      <c r="A52" s="110">
        <v>4</v>
      </c>
      <c r="B52" s="16" t="s">
        <v>414</v>
      </c>
      <c r="C52" s="16" t="s">
        <v>365</v>
      </c>
      <c r="D52" s="17" t="s">
        <v>307</v>
      </c>
      <c r="E52" s="16" t="s">
        <v>322</v>
      </c>
      <c r="F52" s="105">
        <v>1.1000000000000001</v>
      </c>
      <c r="G52" s="198"/>
      <c r="H52" s="106">
        <f t="shared" si="6"/>
        <v>0</v>
      </c>
      <c r="I52" s="111" t="e">
        <f t="shared" si="7"/>
        <v>#DIV/0!</v>
      </c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</row>
    <row r="53" spans="1:58" s="67" customFormat="1" ht="13.5" outlineLevel="1">
      <c r="A53" s="110">
        <v>5</v>
      </c>
      <c r="B53" s="16" t="s">
        <v>414</v>
      </c>
      <c r="C53" s="16" t="s">
        <v>365</v>
      </c>
      <c r="D53" s="17" t="s">
        <v>413</v>
      </c>
      <c r="E53" s="16" t="s">
        <v>322</v>
      </c>
      <c r="F53" s="105">
        <v>1.1000000000000001</v>
      </c>
      <c r="G53" s="198"/>
      <c r="H53" s="106">
        <f t="shared" si="6"/>
        <v>0</v>
      </c>
      <c r="I53" s="111" t="e">
        <f t="shared" si="7"/>
        <v>#DIV/0!</v>
      </c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</row>
    <row r="54" spans="1:58" s="67" customFormat="1" ht="13.5">
      <c r="A54" s="112"/>
      <c r="B54" s="112"/>
      <c r="C54" s="112"/>
      <c r="D54" s="113" t="s">
        <v>366</v>
      </c>
      <c r="E54" s="119" t="s">
        <v>322</v>
      </c>
      <c r="F54" s="115"/>
      <c r="G54" s="116"/>
      <c r="H54" s="117">
        <f>SUM(H49:H53)</f>
        <v>0</v>
      </c>
      <c r="I54" s="118" t="e">
        <f>SUM(I49:I53)</f>
        <v>#DIV/0!</v>
      </c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</row>
    <row r="55" spans="1:58" s="67" customFormat="1" ht="13.5">
      <c r="A55" s="66"/>
      <c r="B55" s="66"/>
      <c r="C55" s="66"/>
      <c r="D55" s="68"/>
      <c r="E55" s="66"/>
      <c r="F55" s="69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</row>
    <row r="56" spans="1:58" s="67" customFormat="1" ht="25.5">
      <c r="A56" s="103"/>
      <c r="B56" s="103" t="s">
        <v>398</v>
      </c>
      <c r="C56" s="103" t="s">
        <v>365</v>
      </c>
      <c r="D56" s="107" t="s">
        <v>568</v>
      </c>
      <c r="E56" s="103" t="s">
        <v>360</v>
      </c>
      <c r="F56" s="104" t="s">
        <v>361</v>
      </c>
      <c r="G56" s="108" t="s">
        <v>362</v>
      </c>
      <c r="H56" s="109" t="s">
        <v>363</v>
      </c>
      <c r="I56" s="103" t="s">
        <v>364</v>
      </c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</row>
    <row r="57" spans="1:58" s="67" customFormat="1" ht="13.5" outlineLevel="1">
      <c r="A57" s="110">
        <v>1</v>
      </c>
      <c r="B57" s="16" t="s">
        <v>535</v>
      </c>
      <c r="C57" s="16" t="s">
        <v>324</v>
      </c>
      <c r="D57" s="17" t="s">
        <v>536</v>
      </c>
      <c r="E57" s="16" t="s">
        <v>45</v>
      </c>
      <c r="F57" s="105">
        <v>96.9</v>
      </c>
      <c r="G57" s="197"/>
      <c r="H57" s="106">
        <f>ROUND(F57*G57,2)</f>
        <v>0</v>
      </c>
      <c r="I57" s="111" t="e">
        <f t="shared" ref="I57:I70" si="8">H57/$H$71</f>
        <v>#DIV/0!</v>
      </c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</row>
    <row r="58" spans="1:58" s="67" customFormat="1" ht="40.5" outlineLevel="1">
      <c r="A58" s="110">
        <v>2</v>
      </c>
      <c r="B58" s="16">
        <v>96527</v>
      </c>
      <c r="C58" s="16" t="s">
        <v>29</v>
      </c>
      <c r="D58" s="17" t="s">
        <v>539</v>
      </c>
      <c r="E58" s="16" t="s">
        <v>323</v>
      </c>
      <c r="F58" s="105">
        <v>10.91</v>
      </c>
      <c r="G58" s="197"/>
      <c r="H58" s="106">
        <f t="shared" ref="H58:H70" si="9">ROUND(F58*G58,2)</f>
        <v>0</v>
      </c>
      <c r="I58" s="111" t="e">
        <f t="shared" si="8"/>
        <v>#DIV/0!</v>
      </c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</row>
    <row r="59" spans="1:58" s="67" customFormat="1" ht="27" outlineLevel="1">
      <c r="A59" s="110">
        <v>3</v>
      </c>
      <c r="B59" s="16">
        <v>93382</v>
      </c>
      <c r="C59" s="16" t="s">
        <v>29</v>
      </c>
      <c r="D59" s="17" t="s">
        <v>315</v>
      </c>
      <c r="E59" s="16" t="s">
        <v>323</v>
      </c>
      <c r="F59" s="105">
        <v>9.4499999999999993</v>
      </c>
      <c r="G59" s="198"/>
      <c r="H59" s="106">
        <f t="shared" si="9"/>
        <v>0</v>
      </c>
      <c r="I59" s="111" t="e">
        <f t="shared" si="8"/>
        <v>#DIV/0!</v>
      </c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</row>
    <row r="60" spans="1:58" s="67" customFormat="1" ht="40.5" outlineLevel="1">
      <c r="A60" s="110">
        <v>4</v>
      </c>
      <c r="B60" s="16">
        <v>96536</v>
      </c>
      <c r="C60" s="16" t="s">
        <v>29</v>
      </c>
      <c r="D60" s="17" t="s">
        <v>560</v>
      </c>
      <c r="E60" s="16" t="s">
        <v>322</v>
      </c>
      <c r="F60" s="105">
        <v>48.45</v>
      </c>
      <c r="G60" s="198"/>
      <c r="H60" s="106">
        <f t="shared" si="9"/>
        <v>0</v>
      </c>
      <c r="I60" s="111" t="e">
        <f t="shared" si="8"/>
        <v>#DIV/0!</v>
      </c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</row>
    <row r="61" spans="1:58" s="67" customFormat="1" ht="54" outlineLevel="1">
      <c r="A61" s="110">
        <v>5</v>
      </c>
      <c r="B61" s="16">
        <v>92419</v>
      </c>
      <c r="C61" s="16" t="s">
        <v>29</v>
      </c>
      <c r="D61" s="17" t="s">
        <v>561</v>
      </c>
      <c r="E61" s="16" t="s">
        <v>322</v>
      </c>
      <c r="F61" s="105">
        <v>58.56</v>
      </c>
      <c r="G61" s="198"/>
      <c r="H61" s="106">
        <f t="shared" si="9"/>
        <v>0</v>
      </c>
      <c r="I61" s="111" t="e">
        <f t="shared" si="8"/>
        <v>#DIV/0!</v>
      </c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</row>
    <row r="62" spans="1:58" s="67" customFormat="1" ht="40.5" outlineLevel="1">
      <c r="A62" s="110">
        <v>6</v>
      </c>
      <c r="B62" s="16">
        <v>101174</v>
      </c>
      <c r="C62" s="16" t="s">
        <v>29</v>
      </c>
      <c r="D62" s="17" t="s">
        <v>478</v>
      </c>
      <c r="E62" s="16" t="s">
        <v>45</v>
      </c>
      <c r="F62" s="105">
        <v>55</v>
      </c>
      <c r="G62" s="197"/>
      <c r="H62" s="106">
        <f t="shared" si="9"/>
        <v>0</v>
      </c>
      <c r="I62" s="111" t="e">
        <f t="shared" si="8"/>
        <v>#DIV/0!</v>
      </c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</row>
    <row r="63" spans="1:58" s="67" customFormat="1" ht="27" outlineLevel="1">
      <c r="A63" s="110">
        <v>7</v>
      </c>
      <c r="B63" s="16">
        <v>96545</v>
      </c>
      <c r="C63" s="16" t="s">
        <v>29</v>
      </c>
      <c r="D63" s="17" t="s">
        <v>540</v>
      </c>
      <c r="E63" s="16" t="s">
        <v>56</v>
      </c>
      <c r="F63" s="105">
        <v>153.11000000000001</v>
      </c>
      <c r="G63" s="197"/>
      <c r="H63" s="106">
        <f t="shared" si="9"/>
        <v>0</v>
      </c>
      <c r="I63" s="111" t="e">
        <f t="shared" si="8"/>
        <v>#DIV/0!</v>
      </c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</row>
    <row r="64" spans="1:58" s="67" customFormat="1" ht="40.5" outlineLevel="1">
      <c r="A64" s="110">
        <v>8</v>
      </c>
      <c r="B64" s="16">
        <v>92915</v>
      </c>
      <c r="C64" s="16" t="s">
        <v>29</v>
      </c>
      <c r="D64" s="17" t="s">
        <v>543</v>
      </c>
      <c r="E64" s="16" t="s">
        <v>56</v>
      </c>
      <c r="F64" s="105">
        <v>101.64</v>
      </c>
      <c r="G64" s="197"/>
      <c r="H64" s="106">
        <f t="shared" si="9"/>
        <v>0</v>
      </c>
      <c r="I64" s="111" t="e">
        <f t="shared" si="8"/>
        <v>#DIV/0!</v>
      </c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</row>
    <row r="65" spans="1:58" s="67" customFormat="1" ht="40.5" outlineLevel="1">
      <c r="A65" s="110">
        <v>9</v>
      </c>
      <c r="B65" s="16">
        <v>92762</v>
      </c>
      <c r="C65" s="16" t="s">
        <v>29</v>
      </c>
      <c r="D65" s="17" t="s">
        <v>541</v>
      </c>
      <c r="E65" s="16" t="s">
        <v>56</v>
      </c>
      <c r="F65" s="105">
        <v>81.44</v>
      </c>
      <c r="G65" s="197"/>
      <c r="H65" s="106">
        <f t="shared" si="9"/>
        <v>0</v>
      </c>
      <c r="I65" s="111" t="e">
        <f t="shared" si="8"/>
        <v>#DIV/0!</v>
      </c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</row>
    <row r="66" spans="1:58" s="67" customFormat="1" ht="40.5" outlineLevel="1">
      <c r="A66" s="110">
        <v>10</v>
      </c>
      <c r="B66" s="16">
        <v>92761</v>
      </c>
      <c r="C66" s="16" t="s">
        <v>29</v>
      </c>
      <c r="D66" s="17" t="s">
        <v>550</v>
      </c>
      <c r="E66" s="16" t="s">
        <v>56</v>
      </c>
      <c r="F66" s="105">
        <v>153.11000000000001</v>
      </c>
      <c r="G66" s="197"/>
      <c r="H66" s="106">
        <f t="shared" si="9"/>
        <v>0</v>
      </c>
      <c r="I66" s="111" t="e">
        <f t="shared" si="8"/>
        <v>#DIV/0!</v>
      </c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</row>
    <row r="67" spans="1:58" s="67" customFormat="1" ht="40.5" outlineLevel="1">
      <c r="A67" s="110">
        <v>11</v>
      </c>
      <c r="B67" s="16">
        <v>92759</v>
      </c>
      <c r="C67" s="16" t="s">
        <v>29</v>
      </c>
      <c r="D67" s="17" t="s">
        <v>542</v>
      </c>
      <c r="E67" s="16" t="s">
        <v>56</v>
      </c>
      <c r="F67" s="105">
        <v>64.650000000000006</v>
      </c>
      <c r="G67" s="197"/>
      <c r="H67" s="106">
        <f t="shared" si="9"/>
        <v>0</v>
      </c>
      <c r="I67" s="111" t="e">
        <f t="shared" si="8"/>
        <v>#DIV/0!</v>
      </c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</row>
    <row r="68" spans="1:58" s="67" customFormat="1" ht="40.5" outlineLevel="1">
      <c r="A68" s="110">
        <v>12</v>
      </c>
      <c r="B68" s="74">
        <v>94970</v>
      </c>
      <c r="C68" s="74" t="s">
        <v>29</v>
      </c>
      <c r="D68" s="75" t="s">
        <v>371</v>
      </c>
      <c r="E68" s="74" t="s">
        <v>323</v>
      </c>
      <c r="F68" s="178">
        <v>9.0299999999999994</v>
      </c>
      <c r="G68" s="199"/>
      <c r="H68" s="76">
        <f t="shared" si="9"/>
        <v>0</v>
      </c>
      <c r="I68" s="111" t="e">
        <f t="shared" si="8"/>
        <v>#DIV/0!</v>
      </c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</row>
    <row r="69" spans="1:58" s="67" customFormat="1" ht="40.5" outlineLevel="1">
      <c r="A69" s="110">
        <v>13</v>
      </c>
      <c r="B69" s="16">
        <v>98546</v>
      </c>
      <c r="C69" s="16" t="s">
        <v>29</v>
      </c>
      <c r="D69" s="17" t="s">
        <v>544</v>
      </c>
      <c r="E69" s="16" t="s">
        <v>322</v>
      </c>
      <c r="F69" s="105">
        <v>38.76</v>
      </c>
      <c r="G69" s="197"/>
      <c r="H69" s="106">
        <f t="shared" si="9"/>
        <v>0</v>
      </c>
      <c r="I69" s="111" t="e">
        <f t="shared" si="8"/>
        <v>#DIV/0!</v>
      </c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</row>
    <row r="70" spans="1:58" s="67" customFormat="1" ht="40.5" outlineLevel="1">
      <c r="A70" s="110">
        <v>14</v>
      </c>
      <c r="B70" s="16">
        <v>103318</v>
      </c>
      <c r="C70" s="16" t="s">
        <v>29</v>
      </c>
      <c r="D70" s="17" t="s">
        <v>545</v>
      </c>
      <c r="E70" s="16" t="s">
        <v>322</v>
      </c>
      <c r="F70" s="105">
        <v>65</v>
      </c>
      <c r="G70" s="198"/>
      <c r="H70" s="106">
        <f t="shared" si="9"/>
        <v>0</v>
      </c>
      <c r="I70" s="111" t="e">
        <f t="shared" si="8"/>
        <v>#DIV/0!</v>
      </c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</row>
    <row r="71" spans="1:58" s="67" customFormat="1" ht="13.5">
      <c r="A71" s="112"/>
      <c r="B71" s="112"/>
      <c r="C71" s="112"/>
      <c r="D71" s="113" t="s">
        <v>366</v>
      </c>
      <c r="E71" s="119" t="s">
        <v>375</v>
      </c>
      <c r="F71" s="115"/>
      <c r="G71" s="116"/>
      <c r="H71" s="117">
        <f>SUM(H57:H70)</f>
        <v>0</v>
      </c>
      <c r="I71" s="118" t="e">
        <f>SUM(I57:I70)</f>
        <v>#DIV/0!</v>
      </c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</row>
    <row r="72" spans="1:58" s="67" customFormat="1" ht="13.5">
      <c r="A72" s="66"/>
      <c r="B72" s="66"/>
      <c r="C72" s="66"/>
      <c r="D72" s="68"/>
      <c r="E72" s="66"/>
      <c r="F72" s="69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</row>
    <row r="73" spans="1:58" s="67" customFormat="1" ht="25.5">
      <c r="A73" s="103"/>
      <c r="B73" s="103" t="s">
        <v>399</v>
      </c>
      <c r="C73" s="84" t="s">
        <v>365</v>
      </c>
      <c r="D73" s="107" t="s">
        <v>99</v>
      </c>
      <c r="E73" s="103" t="s">
        <v>360</v>
      </c>
      <c r="F73" s="104" t="s">
        <v>361</v>
      </c>
      <c r="G73" s="108" t="s">
        <v>362</v>
      </c>
      <c r="H73" s="109" t="s">
        <v>363</v>
      </c>
      <c r="I73" s="103" t="s">
        <v>364</v>
      </c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</row>
    <row r="74" spans="1:58" s="67" customFormat="1" ht="13.5" outlineLevel="1">
      <c r="A74" s="110">
        <v>1</v>
      </c>
      <c r="B74" s="16">
        <v>88316</v>
      </c>
      <c r="C74" s="16" t="s">
        <v>29</v>
      </c>
      <c r="D74" s="17" t="s">
        <v>279</v>
      </c>
      <c r="E74" s="16" t="s">
        <v>276</v>
      </c>
      <c r="F74" s="105">
        <v>1.8</v>
      </c>
      <c r="G74" s="198"/>
      <c r="H74" s="106">
        <f t="shared" ref="H74" si="10">ROUND(F74*G74,2)</f>
        <v>0</v>
      </c>
      <c r="I74" s="111" t="e">
        <f>H74/$H$80</f>
        <v>#DIV/0!</v>
      </c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</row>
    <row r="75" spans="1:58" s="67" customFormat="1" ht="13.5" outlineLevel="1">
      <c r="A75" s="110">
        <v>2</v>
      </c>
      <c r="B75" s="16">
        <v>88315</v>
      </c>
      <c r="C75" s="16" t="s">
        <v>29</v>
      </c>
      <c r="D75" s="17" t="s">
        <v>309</v>
      </c>
      <c r="E75" s="16" t="s">
        <v>276</v>
      </c>
      <c r="F75" s="105">
        <v>1.8</v>
      </c>
      <c r="G75" s="198"/>
      <c r="H75" s="106">
        <f t="shared" ref="H75:H79" si="11">ROUND(F75*G75,2)</f>
        <v>0</v>
      </c>
      <c r="I75" s="111" t="e">
        <f t="shared" ref="I75:I79" si="12">H75/$H$80</f>
        <v>#DIV/0!</v>
      </c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</row>
    <row r="76" spans="1:58" s="67" customFormat="1" ht="27" outlineLevel="1">
      <c r="A76" s="110">
        <v>3</v>
      </c>
      <c r="B76" s="16">
        <v>4777</v>
      </c>
      <c r="C76" s="16" t="s">
        <v>346</v>
      </c>
      <c r="D76" s="17" t="s">
        <v>310</v>
      </c>
      <c r="E76" s="16" t="s">
        <v>56</v>
      </c>
      <c r="F76" s="105">
        <v>8</v>
      </c>
      <c r="G76" s="198"/>
      <c r="H76" s="106">
        <f t="shared" si="11"/>
        <v>0</v>
      </c>
      <c r="I76" s="111" t="e">
        <f t="shared" si="12"/>
        <v>#DIV/0!</v>
      </c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</row>
    <row r="77" spans="1:58" s="67" customFormat="1" ht="13.5" outlineLevel="1">
      <c r="A77" s="110">
        <v>4</v>
      </c>
      <c r="B77" s="16">
        <v>11946</v>
      </c>
      <c r="C77" s="16" t="s">
        <v>346</v>
      </c>
      <c r="D77" s="17" t="s">
        <v>311</v>
      </c>
      <c r="E77" s="16" t="s">
        <v>39</v>
      </c>
      <c r="F77" s="105">
        <v>6</v>
      </c>
      <c r="G77" s="198"/>
      <c r="H77" s="106">
        <f t="shared" si="11"/>
        <v>0</v>
      </c>
      <c r="I77" s="111" t="e">
        <f t="shared" si="12"/>
        <v>#DIV/0!</v>
      </c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</row>
    <row r="78" spans="1:58" s="67" customFormat="1" ht="40.5" outlineLevel="1">
      <c r="A78" s="110">
        <v>5</v>
      </c>
      <c r="B78" s="16">
        <v>13246</v>
      </c>
      <c r="C78" s="16" t="s">
        <v>346</v>
      </c>
      <c r="D78" s="17" t="s">
        <v>312</v>
      </c>
      <c r="E78" s="16" t="s">
        <v>39</v>
      </c>
      <c r="F78" s="105">
        <v>6</v>
      </c>
      <c r="G78" s="198"/>
      <c r="H78" s="106">
        <f t="shared" si="11"/>
        <v>0</v>
      </c>
      <c r="I78" s="111" t="e">
        <f t="shared" si="12"/>
        <v>#DIV/0!</v>
      </c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</row>
    <row r="79" spans="1:58" s="67" customFormat="1" ht="27" outlineLevel="1">
      <c r="A79" s="110">
        <v>6</v>
      </c>
      <c r="B79" s="16">
        <v>11046</v>
      </c>
      <c r="C79" s="16" t="s">
        <v>346</v>
      </c>
      <c r="D79" s="17" t="s">
        <v>313</v>
      </c>
      <c r="E79" s="16" t="s">
        <v>56</v>
      </c>
      <c r="F79" s="105">
        <v>12</v>
      </c>
      <c r="G79" s="198"/>
      <c r="H79" s="106">
        <f t="shared" si="11"/>
        <v>0</v>
      </c>
      <c r="I79" s="111" t="e">
        <f t="shared" si="12"/>
        <v>#DIV/0!</v>
      </c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</row>
    <row r="80" spans="1:58" s="67" customFormat="1" ht="13.5">
      <c r="A80" s="112"/>
      <c r="B80" s="112"/>
      <c r="C80" s="112"/>
      <c r="D80" s="113" t="s">
        <v>366</v>
      </c>
      <c r="E80" s="119" t="s">
        <v>322</v>
      </c>
      <c r="F80" s="115"/>
      <c r="G80" s="116"/>
      <c r="H80" s="117">
        <f>SUM(H74:H79)</f>
        <v>0</v>
      </c>
      <c r="I80" s="118" t="e">
        <f>SUM(I74:I79)</f>
        <v>#DIV/0!</v>
      </c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</row>
    <row r="81" spans="1:58" s="67" customFormat="1" ht="13.5">
      <c r="A81" s="66"/>
      <c r="B81" s="66"/>
      <c r="C81" s="66"/>
      <c r="D81" s="68"/>
      <c r="E81" s="66"/>
      <c r="F81" s="69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</row>
    <row r="82" spans="1:58" s="67" customFormat="1" ht="25.5">
      <c r="A82" s="103"/>
      <c r="B82" s="103" t="s">
        <v>400</v>
      </c>
      <c r="C82" s="84" t="s">
        <v>365</v>
      </c>
      <c r="D82" s="107" t="s">
        <v>464</v>
      </c>
      <c r="E82" s="103" t="s">
        <v>360</v>
      </c>
      <c r="F82" s="104" t="s">
        <v>361</v>
      </c>
      <c r="G82" s="108" t="s">
        <v>362</v>
      </c>
      <c r="H82" s="109" t="s">
        <v>363</v>
      </c>
      <c r="I82" s="103" t="s">
        <v>364</v>
      </c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</row>
    <row r="83" spans="1:58" s="67" customFormat="1" ht="13.5" outlineLevel="1">
      <c r="A83" s="110">
        <v>1</v>
      </c>
      <c r="B83" s="74">
        <v>88309</v>
      </c>
      <c r="C83" s="74" t="s">
        <v>29</v>
      </c>
      <c r="D83" s="75" t="s">
        <v>302</v>
      </c>
      <c r="E83" s="74" t="s">
        <v>276</v>
      </c>
      <c r="F83" s="121">
        <v>20</v>
      </c>
      <c r="G83" s="199"/>
      <c r="H83" s="76">
        <f t="shared" ref="H83:H84" si="13">ROUND(F83*G83,2)</f>
        <v>0</v>
      </c>
      <c r="I83" s="111" t="e">
        <f>H83/$H$96</f>
        <v>#DIV/0!</v>
      </c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</row>
    <row r="84" spans="1:58" s="67" customFormat="1" ht="13.5" outlineLevel="1">
      <c r="A84" s="110">
        <v>2</v>
      </c>
      <c r="B84" s="16">
        <v>88316</v>
      </c>
      <c r="C84" s="16" t="s">
        <v>29</v>
      </c>
      <c r="D84" s="17" t="s">
        <v>279</v>
      </c>
      <c r="E84" s="16" t="s">
        <v>276</v>
      </c>
      <c r="F84" s="161">
        <v>20</v>
      </c>
      <c r="G84" s="198"/>
      <c r="H84" s="106">
        <f t="shared" si="13"/>
        <v>0</v>
      </c>
      <c r="I84" s="111" t="e">
        <f t="shared" ref="I84:I95" si="14">H84/$H$96</f>
        <v>#DIV/0!</v>
      </c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</row>
    <row r="85" spans="1:58" s="67" customFormat="1" ht="40.5" outlineLevel="1">
      <c r="A85" s="110">
        <v>3</v>
      </c>
      <c r="B85" s="16">
        <v>99059</v>
      </c>
      <c r="C85" s="16" t="s">
        <v>29</v>
      </c>
      <c r="D85" s="17" t="s">
        <v>477</v>
      </c>
      <c r="E85" s="16" t="s">
        <v>45</v>
      </c>
      <c r="F85" s="105">
        <v>10</v>
      </c>
      <c r="G85" s="197"/>
      <c r="H85" s="106">
        <f>ROUND(F85*G85,2)</f>
        <v>0</v>
      </c>
      <c r="I85" s="111" t="e">
        <f t="shared" si="14"/>
        <v>#DIV/0!</v>
      </c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</row>
    <row r="86" spans="1:58" s="67" customFormat="1" ht="40.5" outlineLevel="1">
      <c r="A86" s="110">
        <v>4</v>
      </c>
      <c r="B86" s="16">
        <v>96523</v>
      </c>
      <c r="C86" s="16" t="s">
        <v>29</v>
      </c>
      <c r="D86" s="17" t="s">
        <v>479</v>
      </c>
      <c r="E86" s="16" t="s">
        <v>323</v>
      </c>
      <c r="F86" s="105">
        <v>3.75</v>
      </c>
      <c r="G86" s="197"/>
      <c r="H86" s="106">
        <f t="shared" ref="H86:H95" si="15">ROUND(F86*G86,2)</f>
        <v>0</v>
      </c>
      <c r="I86" s="111" t="e">
        <f t="shared" si="14"/>
        <v>#DIV/0!</v>
      </c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</row>
    <row r="87" spans="1:58" s="67" customFormat="1" ht="40.5" outlineLevel="1">
      <c r="A87" s="110">
        <v>5</v>
      </c>
      <c r="B87" s="16">
        <v>101174</v>
      </c>
      <c r="C87" s="16" t="s">
        <v>29</v>
      </c>
      <c r="D87" s="17" t="s">
        <v>478</v>
      </c>
      <c r="E87" s="16" t="s">
        <v>45</v>
      </c>
      <c r="F87" s="105">
        <v>30</v>
      </c>
      <c r="G87" s="197"/>
      <c r="H87" s="106">
        <f t="shared" si="15"/>
        <v>0</v>
      </c>
      <c r="I87" s="111" t="e">
        <f t="shared" si="14"/>
        <v>#DIV/0!</v>
      </c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</row>
    <row r="88" spans="1:58" s="67" customFormat="1" ht="40.5" outlineLevel="1">
      <c r="A88" s="110">
        <v>6</v>
      </c>
      <c r="B88" s="16">
        <v>97083</v>
      </c>
      <c r="C88" s="16" t="s">
        <v>29</v>
      </c>
      <c r="D88" s="17" t="s">
        <v>480</v>
      </c>
      <c r="E88" s="16" t="s">
        <v>322</v>
      </c>
      <c r="F88" s="105">
        <v>6.25</v>
      </c>
      <c r="G88" s="197"/>
      <c r="H88" s="106">
        <f t="shared" si="15"/>
        <v>0</v>
      </c>
      <c r="I88" s="111" t="e">
        <f t="shared" si="14"/>
        <v>#DIV/0!</v>
      </c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</row>
    <row r="89" spans="1:58" s="67" customFormat="1" ht="40.5" outlineLevel="1">
      <c r="A89" s="110">
        <v>7</v>
      </c>
      <c r="B89" s="16">
        <v>101621</v>
      </c>
      <c r="C89" s="16" t="s">
        <v>29</v>
      </c>
      <c r="D89" s="17" t="s">
        <v>482</v>
      </c>
      <c r="E89" s="16" t="s">
        <v>323</v>
      </c>
      <c r="F89" s="105">
        <v>0.63</v>
      </c>
      <c r="G89" s="198"/>
      <c r="H89" s="106">
        <f t="shared" si="15"/>
        <v>0</v>
      </c>
      <c r="I89" s="111" t="e">
        <f t="shared" si="14"/>
        <v>#DIV/0!</v>
      </c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</row>
    <row r="90" spans="1:58" s="67" customFormat="1" ht="27" outlineLevel="1">
      <c r="A90" s="110">
        <v>8</v>
      </c>
      <c r="B90" s="16">
        <v>95241</v>
      </c>
      <c r="C90" s="16" t="s">
        <v>29</v>
      </c>
      <c r="D90" s="17" t="s">
        <v>481</v>
      </c>
      <c r="E90" s="16" t="s">
        <v>322</v>
      </c>
      <c r="F90" s="105">
        <v>7.53</v>
      </c>
      <c r="G90" s="197"/>
      <c r="H90" s="106">
        <f t="shared" si="15"/>
        <v>0</v>
      </c>
      <c r="I90" s="111" t="e">
        <f t="shared" si="14"/>
        <v>#DIV/0!</v>
      </c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</row>
    <row r="91" spans="1:58" s="67" customFormat="1" ht="40.5" outlineLevel="1">
      <c r="A91" s="110">
        <v>9</v>
      </c>
      <c r="B91" s="16">
        <v>97086</v>
      </c>
      <c r="C91" s="16" t="s">
        <v>29</v>
      </c>
      <c r="D91" s="17" t="s">
        <v>62</v>
      </c>
      <c r="E91" s="16" t="s">
        <v>322</v>
      </c>
      <c r="F91" s="105">
        <v>6</v>
      </c>
      <c r="G91" s="197"/>
      <c r="H91" s="106">
        <f t="shared" si="15"/>
        <v>0</v>
      </c>
      <c r="I91" s="111" t="e">
        <f t="shared" si="14"/>
        <v>#DIV/0!</v>
      </c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</row>
    <row r="92" spans="1:58" s="67" customFormat="1" ht="13.5" outlineLevel="1">
      <c r="A92" s="110">
        <v>10</v>
      </c>
      <c r="B92" s="16">
        <v>43054</v>
      </c>
      <c r="C92" s="16" t="s">
        <v>346</v>
      </c>
      <c r="D92" s="17" t="s">
        <v>461</v>
      </c>
      <c r="E92" s="16" t="s">
        <v>56</v>
      </c>
      <c r="F92" s="105">
        <v>12.72</v>
      </c>
      <c r="G92" s="197"/>
      <c r="H92" s="106">
        <f t="shared" si="15"/>
        <v>0</v>
      </c>
      <c r="I92" s="111" t="e">
        <f t="shared" si="14"/>
        <v>#DIV/0!</v>
      </c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</row>
    <row r="93" spans="1:58" s="67" customFormat="1" ht="27" outlineLevel="1">
      <c r="A93" s="110">
        <v>11</v>
      </c>
      <c r="B93" s="16">
        <v>43058</v>
      </c>
      <c r="C93" s="16" t="s">
        <v>346</v>
      </c>
      <c r="D93" s="17" t="s">
        <v>460</v>
      </c>
      <c r="E93" s="16" t="s">
        <v>56</v>
      </c>
      <c r="F93" s="105">
        <v>230.51</v>
      </c>
      <c r="G93" s="197"/>
      <c r="H93" s="106">
        <f t="shared" si="15"/>
        <v>0</v>
      </c>
      <c r="I93" s="111" t="e">
        <f t="shared" si="14"/>
        <v>#DIV/0!</v>
      </c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</row>
    <row r="94" spans="1:58" s="67" customFormat="1" ht="13.5" outlineLevel="1">
      <c r="A94" s="110">
        <v>12</v>
      </c>
      <c r="B94" s="16">
        <v>43061</v>
      </c>
      <c r="C94" s="16" t="s">
        <v>346</v>
      </c>
      <c r="D94" s="17" t="s">
        <v>462</v>
      </c>
      <c r="E94" s="16" t="s">
        <v>56</v>
      </c>
      <c r="F94" s="105">
        <v>15.02</v>
      </c>
      <c r="G94" s="197"/>
      <c r="H94" s="106">
        <f t="shared" si="15"/>
        <v>0</v>
      </c>
      <c r="I94" s="111" t="e">
        <f t="shared" si="14"/>
        <v>#DIV/0!</v>
      </c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</row>
    <row r="95" spans="1:58" s="67" customFormat="1" ht="40.5" outlineLevel="1">
      <c r="A95" s="110">
        <v>13</v>
      </c>
      <c r="B95" s="16">
        <v>94971</v>
      </c>
      <c r="C95" s="16" t="s">
        <v>29</v>
      </c>
      <c r="D95" s="75" t="s">
        <v>463</v>
      </c>
      <c r="E95" s="16" t="s">
        <v>323</v>
      </c>
      <c r="F95" s="105">
        <v>4.13</v>
      </c>
      <c r="G95" s="197"/>
      <c r="H95" s="106">
        <f t="shared" si="15"/>
        <v>0</v>
      </c>
      <c r="I95" s="111" t="e">
        <f t="shared" si="14"/>
        <v>#DIV/0!</v>
      </c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</row>
    <row r="96" spans="1:58" s="67" customFormat="1" ht="13.5">
      <c r="A96" s="112"/>
      <c r="B96" s="112"/>
      <c r="C96" s="112"/>
      <c r="D96" s="113" t="s">
        <v>366</v>
      </c>
      <c r="E96" s="119" t="s">
        <v>375</v>
      </c>
      <c r="F96" s="115"/>
      <c r="G96" s="116"/>
      <c r="H96" s="117">
        <f>SUM(H83:H95)</f>
        <v>0</v>
      </c>
      <c r="I96" s="118" t="e">
        <f>SUM(I83:I95)</f>
        <v>#DIV/0!</v>
      </c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</row>
    <row r="97" spans="1:58" s="67" customFormat="1" ht="13.5">
      <c r="A97" s="66"/>
      <c r="B97" s="66"/>
      <c r="C97" s="66"/>
      <c r="D97" s="68"/>
      <c r="E97" s="66"/>
      <c r="F97" s="69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</row>
    <row r="98" spans="1:58" s="67" customFormat="1" ht="25.5">
      <c r="A98" s="103"/>
      <c r="B98" s="103" t="s">
        <v>401</v>
      </c>
      <c r="C98" s="103" t="s">
        <v>365</v>
      </c>
      <c r="D98" s="107" t="s">
        <v>514</v>
      </c>
      <c r="E98" s="103" t="s">
        <v>360</v>
      </c>
      <c r="F98" s="104" t="s">
        <v>361</v>
      </c>
      <c r="G98" s="108" t="s">
        <v>362</v>
      </c>
      <c r="H98" s="109" t="s">
        <v>363</v>
      </c>
      <c r="I98" s="103" t="s">
        <v>364</v>
      </c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</row>
    <row r="99" spans="1:58" s="67" customFormat="1" ht="13.5" outlineLevel="1">
      <c r="A99" s="110">
        <v>1</v>
      </c>
      <c r="B99" s="16">
        <v>88247</v>
      </c>
      <c r="C99" s="16" t="s">
        <v>29</v>
      </c>
      <c r="D99" s="17" t="s">
        <v>319</v>
      </c>
      <c r="E99" s="16" t="s">
        <v>276</v>
      </c>
      <c r="F99" s="102">
        <v>1.1000000000000001</v>
      </c>
      <c r="G99" s="197"/>
      <c r="H99" s="106">
        <f t="shared" ref="H99:H104" si="16">ROUND(F99*G99,2)</f>
        <v>0</v>
      </c>
      <c r="I99" s="111" t="e">
        <f>H99/$H$105</f>
        <v>#DIV/0!</v>
      </c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</row>
    <row r="100" spans="1:58" s="67" customFormat="1" ht="13.5" outlineLevel="1">
      <c r="A100" s="110">
        <v>2</v>
      </c>
      <c r="B100" s="16">
        <v>88264</v>
      </c>
      <c r="C100" s="16" t="s">
        <v>29</v>
      </c>
      <c r="D100" s="17" t="s">
        <v>278</v>
      </c>
      <c r="E100" s="16" t="s">
        <v>276</v>
      </c>
      <c r="F100" s="102">
        <v>1.1000000000000001</v>
      </c>
      <c r="G100" s="197"/>
      <c r="H100" s="106">
        <f t="shared" si="16"/>
        <v>0</v>
      </c>
      <c r="I100" s="111" t="e">
        <f t="shared" ref="I100:I104" si="17">H100/$H$105</f>
        <v>#DIV/0!</v>
      </c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</row>
    <row r="101" spans="1:58" s="67" customFormat="1" ht="27" outlineLevel="1">
      <c r="A101" s="110">
        <v>3</v>
      </c>
      <c r="B101" s="16" t="s">
        <v>414</v>
      </c>
      <c r="C101" s="16" t="s">
        <v>365</v>
      </c>
      <c r="D101" s="17" t="s">
        <v>515</v>
      </c>
      <c r="E101" s="16" t="s">
        <v>375</v>
      </c>
      <c r="F101" s="105">
        <v>1</v>
      </c>
      <c r="G101" s="198"/>
      <c r="H101" s="106">
        <f t="shared" si="16"/>
        <v>0</v>
      </c>
      <c r="I101" s="111" t="e">
        <f t="shared" si="17"/>
        <v>#DIV/0!</v>
      </c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  <c r="BD101" s="66"/>
      <c r="BE101" s="66"/>
      <c r="BF101" s="66"/>
    </row>
    <row r="102" spans="1:58" s="67" customFormat="1" ht="13.5" outlineLevel="1">
      <c r="A102" s="110">
        <v>4</v>
      </c>
      <c r="B102" s="16" t="s">
        <v>516</v>
      </c>
      <c r="C102" s="16" t="s">
        <v>519</v>
      </c>
      <c r="D102" s="17" t="s">
        <v>520</v>
      </c>
      <c r="E102" s="16" t="s">
        <v>276</v>
      </c>
      <c r="F102" s="105">
        <v>0.1</v>
      </c>
      <c r="G102" s="198"/>
      <c r="H102" s="106">
        <f t="shared" si="16"/>
        <v>0</v>
      </c>
      <c r="I102" s="111" t="e">
        <f t="shared" si="17"/>
        <v>#DIV/0!</v>
      </c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</row>
    <row r="103" spans="1:58" s="67" customFormat="1" ht="13.5" outlineLevel="1">
      <c r="A103" s="110">
        <v>5</v>
      </c>
      <c r="B103" s="16" t="s">
        <v>517</v>
      </c>
      <c r="C103" s="16" t="s">
        <v>519</v>
      </c>
      <c r="D103" s="17" t="s">
        <v>320</v>
      </c>
      <c r="E103" s="16" t="s">
        <v>375</v>
      </c>
      <c r="F103" s="105">
        <v>3.3329999999999999E-2</v>
      </c>
      <c r="G103" s="198"/>
      <c r="H103" s="106">
        <f t="shared" si="16"/>
        <v>0</v>
      </c>
      <c r="I103" s="111" t="e">
        <f t="shared" si="17"/>
        <v>#DIV/0!</v>
      </c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</row>
    <row r="104" spans="1:58" s="67" customFormat="1" ht="13.5" outlineLevel="1">
      <c r="A104" s="110">
        <v>6</v>
      </c>
      <c r="B104" s="16" t="s">
        <v>518</v>
      </c>
      <c r="C104" s="16" t="s">
        <v>519</v>
      </c>
      <c r="D104" s="17" t="s">
        <v>521</v>
      </c>
      <c r="E104" s="16" t="s">
        <v>375</v>
      </c>
      <c r="F104" s="105">
        <v>1</v>
      </c>
      <c r="G104" s="198"/>
      <c r="H104" s="106">
        <f t="shared" si="16"/>
        <v>0</v>
      </c>
      <c r="I104" s="111" t="e">
        <f t="shared" si="17"/>
        <v>#DIV/0!</v>
      </c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</row>
    <row r="105" spans="1:58" s="67" customFormat="1" ht="13.5">
      <c r="A105" s="112"/>
      <c r="B105" s="112"/>
      <c r="C105" s="112"/>
      <c r="D105" s="113" t="s">
        <v>366</v>
      </c>
      <c r="E105" s="119" t="s">
        <v>375</v>
      </c>
      <c r="F105" s="115"/>
      <c r="G105" s="116"/>
      <c r="H105" s="117">
        <f>SUM(H99:H104)</f>
        <v>0</v>
      </c>
      <c r="I105" s="118" t="e">
        <f>SUM(I99:I104)</f>
        <v>#DIV/0!</v>
      </c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  <c r="AS105" s="66"/>
      <c r="AT105" s="66"/>
      <c r="AU105" s="66"/>
      <c r="AV105" s="66"/>
      <c r="AW105" s="66"/>
      <c r="AX105" s="66"/>
      <c r="AY105" s="66"/>
      <c r="AZ105" s="66"/>
      <c r="BA105" s="66"/>
      <c r="BB105" s="66"/>
      <c r="BC105" s="66"/>
      <c r="BD105" s="66"/>
      <c r="BE105" s="66"/>
      <c r="BF105" s="66"/>
    </row>
    <row r="106" spans="1:58" s="67" customFormat="1" ht="13.5">
      <c r="A106" s="66"/>
      <c r="B106" s="66"/>
      <c r="C106" s="66"/>
      <c r="D106" s="68"/>
      <c r="E106" s="66"/>
      <c r="F106" s="69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  <c r="AS106" s="66"/>
      <c r="AT106" s="66"/>
      <c r="AU106" s="66"/>
      <c r="AV106" s="66"/>
      <c r="AW106" s="66"/>
      <c r="AX106" s="66"/>
      <c r="AY106" s="66"/>
      <c r="AZ106" s="66"/>
      <c r="BA106" s="66"/>
      <c r="BB106" s="66"/>
      <c r="BC106" s="66"/>
      <c r="BD106" s="66"/>
      <c r="BE106" s="66"/>
    </row>
    <row r="107" spans="1:58" s="67" customFormat="1" ht="25.5">
      <c r="A107" s="103"/>
      <c r="B107" s="103" t="s">
        <v>564</v>
      </c>
      <c r="C107" s="84" t="s">
        <v>365</v>
      </c>
      <c r="D107" s="168" t="s">
        <v>500</v>
      </c>
      <c r="E107" s="103" t="s">
        <v>360</v>
      </c>
      <c r="F107" s="104" t="s">
        <v>361</v>
      </c>
      <c r="G107" s="108" t="s">
        <v>362</v>
      </c>
      <c r="H107" s="109" t="s">
        <v>363</v>
      </c>
      <c r="I107" s="103" t="s">
        <v>364</v>
      </c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66"/>
      <c r="BF107" s="66"/>
    </row>
    <row r="108" spans="1:58" s="67" customFormat="1" ht="40.5" outlineLevel="1">
      <c r="A108" s="110">
        <v>1</v>
      </c>
      <c r="B108" s="16">
        <v>7568</v>
      </c>
      <c r="C108" s="16" t="s">
        <v>346</v>
      </c>
      <c r="D108" s="17" t="s">
        <v>501</v>
      </c>
      <c r="E108" s="16" t="s">
        <v>375</v>
      </c>
      <c r="F108" s="102">
        <v>7.03695</v>
      </c>
      <c r="G108" s="197"/>
      <c r="H108" s="106">
        <f t="shared" ref="H108:H109" si="18">ROUND(F108*G108,2)</f>
        <v>0</v>
      </c>
      <c r="I108" s="111" t="e">
        <f>H108/$H$121</f>
        <v>#DIV/0!</v>
      </c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  <c r="AS108" s="66"/>
      <c r="AT108" s="66"/>
      <c r="AU108" s="66"/>
      <c r="AV108" s="66"/>
      <c r="AW108" s="66"/>
      <c r="AX108" s="66"/>
      <c r="AY108" s="66"/>
      <c r="AZ108" s="66"/>
      <c r="BA108" s="66"/>
      <c r="BB108" s="66"/>
      <c r="BC108" s="66"/>
      <c r="BD108" s="66"/>
      <c r="BE108" s="66"/>
      <c r="BF108" s="66"/>
    </row>
    <row r="109" spans="1:58" s="67" customFormat="1" ht="13.5" outlineLevel="1">
      <c r="A109" s="110">
        <v>2</v>
      </c>
      <c r="B109" s="16">
        <v>11002</v>
      </c>
      <c r="C109" s="16" t="s">
        <v>346</v>
      </c>
      <c r="D109" s="17" t="s">
        <v>509</v>
      </c>
      <c r="E109" s="16" t="s">
        <v>56</v>
      </c>
      <c r="F109" s="102">
        <v>8.6E-3</v>
      </c>
      <c r="G109" s="197"/>
      <c r="H109" s="106">
        <f t="shared" si="18"/>
        <v>0</v>
      </c>
      <c r="I109" s="111" t="e">
        <f t="shared" ref="I109:I120" si="19">H109/$H$121</f>
        <v>#DIV/0!</v>
      </c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  <c r="AT109" s="66"/>
      <c r="AU109" s="66"/>
      <c r="AV109" s="66"/>
      <c r="AW109" s="66"/>
      <c r="AX109" s="66"/>
      <c r="AY109" s="66"/>
      <c r="AZ109" s="66"/>
      <c r="BA109" s="66"/>
      <c r="BB109" s="66"/>
      <c r="BC109" s="66"/>
      <c r="BD109" s="66"/>
      <c r="BE109" s="66"/>
      <c r="BF109" s="66"/>
    </row>
    <row r="110" spans="1:58" s="67" customFormat="1" ht="13.5" outlineLevel="1">
      <c r="A110" s="110">
        <v>3</v>
      </c>
      <c r="B110" s="16">
        <v>11033</v>
      </c>
      <c r="C110" s="16" t="s">
        <v>346</v>
      </c>
      <c r="D110" s="17" t="s">
        <v>502</v>
      </c>
      <c r="E110" s="16" t="s">
        <v>508</v>
      </c>
      <c r="F110" s="102">
        <v>2.34565</v>
      </c>
      <c r="G110" s="197"/>
      <c r="H110" s="106">
        <f>ROUND(F110*G110,2)</f>
        <v>0</v>
      </c>
      <c r="I110" s="111" t="e">
        <f t="shared" si="19"/>
        <v>#DIV/0!</v>
      </c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  <c r="AT110" s="66"/>
      <c r="AU110" s="66"/>
      <c r="AV110" s="66"/>
      <c r="AW110" s="66"/>
      <c r="AX110" s="66"/>
      <c r="AY110" s="66"/>
      <c r="AZ110" s="66"/>
      <c r="BA110" s="66"/>
      <c r="BB110" s="66"/>
      <c r="BC110" s="66"/>
      <c r="BD110" s="66"/>
      <c r="BE110" s="66"/>
      <c r="BF110" s="66"/>
    </row>
    <row r="111" spans="1:58" s="67" customFormat="1" ht="27" outlineLevel="1">
      <c r="A111" s="110">
        <v>4</v>
      </c>
      <c r="B111" s="16">
        <v>21012</v>
      </c>
      <c r="C111" s="16" t="s">
        <v>346</v>
      </c>
      <c r="D111" s="17" t="s">
        <v>503</v>
      </c>
      <c r="E111" s="16" t="s">
        <v>45</v>
      </c>
      <c r="F111" s="102">
        <v>2.2123499999999998</v>
      </c>
      <c r="G111" s="197"/>
      <c r="H111" s="106">
        <f t="shared" ref="H111:H120" si="20">ROUND(F111*G111,2)</f>
        <v>0</v>
      </c>
      <c r="I111" s="111" t="e">
        <f t="shared" si="19"/>
        <v>#DIV/0!</v>
      </c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  <c r="BE111" s="66"/>
      <c r="BF111" s="66"/>
    </row>
    <row r="112" spans="1:58" s="67" customFormat="1" ht="27" outlineLevel="1">
      <c r="A112" s="110">
        <v>5</v>
      </c>
      <c r="B112" s="16">
        <v>7306</v>
      </c>
      <c r="C112" s="16" t="s">
        <v>346</v>
      </c>
      <c r="D112" s="17" t="s">
        <v>504</v>
      </c>
      <c r="E112" s="16" t="s">
        <v>277</v>
      </c>
      <c r="F112" s="102">
        <v>4.36E-2</v>
      </c>
      <c r="G112" s="197"/>
      <c r="H112" s="106">
        <f t="shared" si="20"/>
        <v>0</v>
      </c>
      <c r="I112" s="111" t="e">
        <f t="shared" si="19"/>
        <v>#DIV/0!</v>
      </c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  <c r="BE112" s="66"/>
      <c r="BF112" s="66"/>
    </row>
    <row r="113" spans="1:58" s="67" customFormat="1" ht="13.5" outlineLevel="1">
      <c r="A113" s="110">
        <v>6</v>
      </c>
      <c r="B113" s="16">
        <v>5318</v>
      </c>
      <c r="C113" s="16" t="s">
        <v>346</v>
      </c>
      <c r="D113" s="17" t="s">
        <v>505</v>
      </c>
      <c r="E113" s="16" t="s">
        <v>277</v>
      </c>
      <c r="F113" s="105">
        <v>5.0000000000000001E-3</v>
      </c>
      <c r="G113" s="197"/>
      <c r="H113" s="106">
        <f t="shared" si="20"/>
        <v>0</v>
      </c>
      <c r="I113" s="111" t="e">
        <f t="shared" si="19"/>
        <v>#DIV/0!</v>
      </c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  <c r="BE113" s="66"/>
      <c r="BF113" s="66"/>
    </row>
    <row r="114" spans="1:58" s="67" customFormat="1" ht="13.5" outlineLevel="1">
      <c r="A114" s="110">
        <v>7</v>
      </c>
      <c r="B114" s="16">
        <v>7307</v>
      </c>
      <c r="C114" s="16" t="s">
        <v>346</v>
      </c>
      <c r="D114" s="17" t="s">
        <v>506</v>
      </c>
      <c r="E114" s="16" t="s">
        <v>277</v>
      </c>
      <c r="F114" s="101">
        <v>2.18E-2</v>
      </c>
      <c r="G114" s="197"/>
      <c r="H114" s="106">
        <f t="shared" si="20"/>
        <v>0</v>
      </c>
      <c r="I114" s="111" t="e">
        <f t="shared" si="19"/>
        <v>#DIV/0!</v>
      </c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  <c r="BE114" s="66"/>
      <c r="BF114" s="66"/>
    </row>
    <row r="115" spans="1:58" s="67" customFormat="1" ht="13.5" outlineLevel="1">
      <c r="A115" s="110">
        <v>8</v>
      </c>
      <c r="B115" s="16">
        <v>88309</v>
      </c>
      <c r="C115" s="16" t="s">
        <v>29</v>
      </c>
      <c r="D115" s="17" t="s">
        <v>302</v>
      </c>
      <c r="E115" s="16" t="s">
        <v>276</v>
      </c>
      <c r="F115" s="101">
        <v>1</v>
      </c>
      <c r="G115" s="197"/>
      <c r="H115" s="106">
        <f t="shared" si="20"/>
        <v>0</v>
      </c>
      <c r="I115" s="111" t="e">
        <f t="shared" si="19"/>
        <v>#DIV/0!</v>
      </c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  <c r="BE115" s="66"/>
      <c r="BF115" s="66"/>
    </row>
    <row r="116" spans="1:58" s="67" customFormat="1" ht="13.5" outlineLevel="1">
      <c r="A116" s="110">
        <v>9</v>
      </c>
      <c r="B116" s="16">
        <v>88316</v>
      </c>
      <c r="C116" s="16" t="s">
        <v>29</v>
      </c>
      <c r="D116" s="17" t="s">
        <v>279</v>
      </c>
      <c r="E116" s="16" t="s">
        <v>276</v>
      </c>
      <c r="F116" s="101">
        <v>1</v>
      </c>
      <c r="G116" s="197"/>
      <c r="H116" s="106">
        <f t="shared" si="20"/>
        <v>0</v>
      </c>
      <c r="I116" s="111" t="e">
        <f t="shared" si="19"/>
        <v>#DIV/0!</v>
      </c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  <c r="AS116" s="66"/>
      <c r="AT116" s="66"/>
      <c r="AU116" s="66"/>
      <c r="AV116" s="66"/>
      <c r="AW116" s="66"/>
      <c r="AX116" s="66"/>
      <c r="AY116" s="66"/>
      <c r="AZ116" s="66"/>
      <c r="BA116" s="66"/>
      <c r="BB116" s="66"/>
      <c r="BC116" s="66"/>
      <c r="BD116" s="66"/>
      <c r="BE116" s="66"/>
      <c r="BF116" s="66"/>
    </row>
    <row r="117" spans="1:58" s="67" customFormat="1" ht="13.5" outlineLevel="1">
      <c r="A117" s="110">
        <v>10</v>
      </c>
      <c r="B117" s="16">
        <v>88315</v>
      </c>
      <c r="C117" s="16" t="s">
        <v>29</v>
      </c>
      <c r="D117" s="17" t="s">
        <v>309</v>
      </c>
      <c r="E117" s="16" t="s">
        <v>276</v>
      </c>
      <c r="F117" s="101">
        <v>0.94799999999999995</v>
      </c>
      <c r="G117" s="197"/>
      <c r="H117" s="106">
        <f t="shared" si="20"/>
        <v>0</v>
      </c>
      <c r="I117" s="111" t="e">
        <f t="shared" si="19"/>
        <v>#DIV/0!</v>
      </c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  <c r="BE117" s="66"/>
      <c r="BF117" s="66"/>
    </row>
    <row r="118" spans="1:58" s="67" customFormat="1" ht="13.5" outlineLevel="1">
      <c r="A118" s="110">
        <v>11</v>
      </c>
      <c r="B118" s="16">
        <v>88251</v>
      </c>
      <c r="C118" s="16" t="s">
        <v>29</v>
      </c>
      <c r="D118" s="17" t="s">
        <v>308</v>
      </c>
      <c r="E118" s="16" t="s">
        <v>276</v>
      </c>
      <c r="F118" s="101">
        <v>0.77800000000000002</v>
      </c>
      <c r="G118" s="197"/>
      <c r="H118" s="106">
        <f t="shared" si="20"/>
        <v>0</v>
      </c>
      <c r="I118" s="111" t="e">
        <f t="shared" si="19"/>
        <v>#DIV/0!</v>
      </c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  <c r="BE118" s="66"/>
      <c r="BF118" s="66"/>
    </row>
    <row r="119" spans="1:58" s="67" customFormat="1" ht="13.5" outlineLevel="1">
      <c r="A119" s="110">
        <v>12</v>
      </c>
      <c r="B119" s="16">
        <v>88310</v>
      </c>
      <c r="C119" s="16" t="s">
        <v>29</v>
      </c>
      <c r="D119" s="17" t="s">
        <v>314</v>
      </c>
      <c r="E119" s="16" t="s">
        <v>276</v>
      </c>
      <c r="F119" s="101">
        <v>0.1043</v>
      </c>
      <c r="G119" s="197"/>
      <c r="H119" s="106">
        <f t="shared" si="20"/>
        <v>0</v>
      </c>
      <c r="I119" s="111" t="e">
        <f t="shared" si="19"/>
        <v>#DIV/0!</v>
      </c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  <c r="BE119" s="66"/>
      <c r="BF119" s="66"/>
    </row>
    <row r="120" spans="1:58" s="67" customFormat="1" ht="13.5" outlineLevel="1">
      <c r="A120" s="110">
        <v>13</v>
      </c>
      <c r="B120" s="16">
        <v>100301</v>
      </c>
      <c r="C120" s="16" t="s">
        <v>29</v>
      </c>
      <c r="D120" s="17" t="s">
        <v>507</v>
      </c>
      <c r="E120" s="16" t="s">
        <v>276</v>
      </c>
      <c r="F120" s="101">
        <v>5.2200000000000003E-2</v>
      </c>
      <c r="G120" s="197"/>
      <c r="H120" s="106">
        <f t="shared" si="20"/>
        <v>0</v>
      </c>
      <c r="I120" s="111" t="e">
        <f t="shared" si="19"/>
        <v>#DIV/0!</v>
      </c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66"/>
      <c r="BC120" s="66"/>
      <c r="BD120" s="66"/>
      <c r="BE120" s="66"/>
      <c r="BF120" s="66"/>
    </row>
    <row r="121" spans="1:58" s="67" customFormat="1" ht="13.5">
      <c r="A121" s="112"/>
      <c r="B121" s="112"/>
      <c r="C121" s="112"/>
      <c r="D121" s="113" t="s">
        <v>366</v>
      </c>
      <c r="E121" s="160" t="s">
        <v>45</v>
      </c>
      <c r="F121" s="115"/>
      <c r="G121" s="116"/>
      <c r="H121" s="117">
        <f>SUM(H108:H120)</f>
        <v>0</v>
      </c>
      <c r="I121" s="118" t="e">
        <f>SUM(I108:I120)</f>
        <v>#DIV/0!</v>
      </c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66"/>
      <c r="AY121" s="66"/>
      <c r="AZ121" s="66"/>
      <c r="BA121" s="66"/>
      <c r="BB121" s="66"/>
      <c r="BC121" s="66"/>
      <c r="BD121" s="66"/>
      <c r="BE121" s="66"/>
      <c r="BF121" s="66"/>
    </row>
    <row r="122" spans="1:58" s="67" customFormat="1" ht="13.5">
      <c r="A122" s="66"/>
      <c r="B122" s="66"/>
      <c r="C122" s="66"/>
      <c r="D122" s="68"/>
      <c r="E122" s="66"/>
      <c r="F122" s="69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66"/>
      <c r="BC122" s="66"/>
      <c r="BD122" s="66"/>
      <c r="BE122" s="66"/>
    </row>
    <row r="123" spans="1:58" s="67" customFormat="1" ht="25.5">
      <c r="A123" s="103"/>
      <c r="B123" s="103" t="s">
        <v>459</v>
      </c>
      <c r="C123" s="103" t="s">
        <v>365</v>
      </c>
      <c r="D123" s="107" t="s">
        <v>569</v>
      </c>
      <c r="E123" s="103" t="s">
        <v>360</v>
      </c>
      <c r="F123" s="104" t="s">
        <v>361</v>
      </c>
      <c r="G123" s="108" t="s">
        <v>362</v>
      </c>
      <c r="H123" s="109" t="s">
        <v>363</v>
      </c>
      <c r="I123" s="103" t="s">
        <v>364</v>
      </c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  <c r="BE123" s="66"/>
      <c r="BF123" s="66"/>
    </row>
    <row r="124" spans="1:58" s="67" customFormat="1" ht="54" outlineLevel="1">
      <c r="A124" s="110">
        <v>1</v>
      </c>
      <c r="B124" s="16">
        <v>92419</v>
      </c>
      <c r="C124" s="16" t="s">
        <v>29</v>
      </c>
      <c r="D124" s="17" t="s">
        <v>561</v>
      </c>
      <c r="E124" s="16" t="s">
        <v>322</v>
      </c>
      <c r="F124" s="105">
        <v>22.1</v>
      </c>
      <c r="G124" s="198"/>
      <c r="H124" s="106">
        <f t="shared" ref="H124:H130" si="21">ROUND(F124*G124,2)</f>
        <v>0</v>
      </c>
      <c r="I124" s="111" t="e">
        <f>H124/$H$131</f>
        <v>#DIV/0!</v>
      </c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66"/>
      <c r="AY124" s="66"/>
      <c r="AZ124" s="66"/>
      <c r="BA124" s="66"/>
      <c r="BB124" s="66"/>
      <c r="BC124" s="66"/>
      <c r="BD124" s="66"/>
      <c r="BE124" s="66"/>
      <c r="BF124" s="66"/>
    </row>
    <row r="125" spans="1:58" s="67" customFormat="1" ht="13.5" outlineLevel="1">
      <c r="A125" s="110">
        <v>2</v>
      </c>
      <c r="B125" s="165" t="s">
        <v>532</v>
      </c>
      <c r="C125" s="165" t="s">
        <v>324</v>
      </c>
      <c r="D125" s="159" t="s">
        <v>533</v>
      </c>
      <c r="E125" s="158" t="s">
        <v>45</v>
      </c>
      <c r="F125" s="105">
        <v>2.5</v>
      </c>
      <c r="G125" s="197"/>
      <c r="H125" s="106">
        <f t="shared" si="21"/>
        <v>0</v>
      </c>
      <c r="I125" s="111" t="e">
        <f t="shared" ref="I125:I130" si="22">H125/$H$131</f>
        <v>#DIV/0!</v>
      </c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  <c r="AS125" s="66"/>
      <c r="AT125" s="66"/>
      <c r="AU125" s="66"/>
      <c r="AV125" s="66"/>
      <c r="AW125" s="66"/>
      <c r="AX125" s="66"/>
      <c r="AY125" s="66"/>
      <c r="AZ125" s="66"/>
      <c r="BA125" s="66"/>
      <c r="BB125" s="66"/>
      <c r="BC125" s="66"/>
      <c r="BD125" s="66"/>
      <c r="BE125" s="66"/>
      <c r="BF125" s="66"/>
    </row>
    <row r="126" spans="1:58" s="67" customFormat="1" ht="40.5" outlineLevel="1">
      <c r="A126" s="110">
        <v>3</v>
      </c>
      <c r="B126" s="16">
        <v>92762</v>
      </c>
      <c r="C126" s="16" t="s">
        <v>29</v>
      </c>
      <c r="D126" s="17" t="s">
        <v>541</v>
      </c>
      <c r="E126" s="16" t="s">
        <v>56</v>
      </c>
      <c r="F126" s="105">
        <v>71.06</v>
      </c>
      <c r="G126" s="197"/>
      <c r="H126" s="106">
        <f t="shared" si="21"/>
        <v>0</v>
      </c>
      <c r="I126" s="111" t="e">
        <f t="shared" si="22"/>
        <v>#DIV/0!</v>
      </c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  <c r="AX126" s="66"/>
      <c r="AY126" s="66"/>
      <c r="AZ126" s="66"/>
      <c r="BA126" s="66"/>
      <c r="BB126" s="66"/>
      <c r="BC126" s="66"/>
      <c r="BD126" s="66"/>
      <c r="BE126" s="66"/>
      <c r="BF126" s="66"/>
    </row>
    <row r="127" spans="1:58" s="67" customFormat="1" ht="40.5" outlineLevel="1">
      <c r="A127" s="110">
        <v>4</v>
      </c>
      <c r="B127" s="16">
        <v>92761</v>
      </c>
      <c r="C127" s="16" t="s">
        <v>29</v>
      </c>
      <c r="D127" s="17" t="s">
        <v>550</v>
      </c>
      <c r="E127" s="16" t="s">
        <v>56</v>
      </c>
      <c r="F127" s="105">
        <v>6.1</v>
      </c>
      <c r="G127" s="197"/>
      <c r="H127" s="106">
        <f t="shared" si="21"/>
        <v>0</v>
      </c>
      <c r="I127" s="111" t="e">
        <f t="shared" si="22"/>
        <v>#DIV/0!</v>
      </c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  <c r="BD127" s="66"/>
      <c r="BE127" s="66"/>
      <c r="BF127" s="66"/>
    </row>
    <row r="128" spans="1:58" s="67" customFormat="1" ht="40.5" outlineLevel="1">
      <c r="A128" s="110">
        <v>5</v>
      </c>
      <c r="B128" s="16">
        <v>92759</v>
      </c>
      <c r="C128" s="16" t="s">
        <v>29</v>
      </c>
      <c r="D128" s="17" t="s">
        <v>542</v>
      </c>
      <c r="E128" s="16" t="s">
        <v>56</v>
      </c>
      <c r="F128" s="105">
        <v>28.08</v>
      </c>
      <c r="G128" s="197"/>
      <c r="H128" s="106">
        <f t="shared" si="21"/>
        <v>0</v>
      </c>
      <c r="I128" s="111" t="e">
        <f t="shared" si="22"/>
        <v>#DIV/0!</v>
      </c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  <c r="BE128" s="66"/>
      <c r="BF128" s="66"/>
    </row>
    <row r="129" spans="1:58" s="67" customFormat="1" ht="40.5" outlineLevel="1">
      <c r="A129" s="110">
        <v>6</v>
      </c>
      <c r="B129" s="74">
        <v>94970</v>
      </c>
      <c r="C129" s="74" t="s">
        <v>29</v>
      </c>
      <c r="D129" s="75" t="s">
        <v>371</v>
      </c>
      <c r="E129" s="74" t="s">
        <v>323</v>
      </c>
      <c r="F129" s="178">
        <v>3.88</v>
      </c>
      <c r="G129" s="199"/>
      <c r="H129" s="106">
        <f t="shared" si="21"/>
        <v>0</v>
      </c>
      <c r="I129" s="111" t="e">
        <f t="shared" si="22"/>
        <v>#DIV/0!</v>
      </c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  <c r="AN129" s="66"/>
      <c r="AO129" s="66"/>
      <c r="AP129" s="66"/>
      <c r="AQ129" s="66"/>
      <c r="AR129" s="66"/>
      <c r="AS129" s="66"/>
      <c r="AT129" s="66"/>
      <c r="AU129" s="66"/>
      <c r="AV129" s="66"/>
      <c r="AW129" s="66"/>
      <c r="AX129" s="66"/>
      <c r="AY129" s="66"/>
      <c r="AZ129" s="66"/>
      <c r="BA129" s="66"/>
      <c r="BB129" s="66"/>
      <c r="BC129" s="66"/>
      <c r="BD129" s="66"/>
      <c r="BE129" s="66"/>
      <c r="BF129" s="66"/>
    </row>
    <row r="130" spans="1:58" s="67" customFormat="1" ht="40.5" outlineLevel="1">
      <c r="A130" s="110">
        <v>7</v>
      </c>
      <c r="B130" s="16">
        <v>103326</v>
      </c>
      <c r="C130" s="16" t="s">
        <v>29</v>
      </c>
      <c r="D130" s="17" t="s">
        <v>549</v>
      </c>
      <c r="E130" s="16" t="s">
        <v>322</v>
      </c>
      <c r="F130" s="105">
        <v>2.7</v>
      </c>
      <c r="G130" s="198"/>
      <c r="H130" s="106">
        <f t="shared" si="21"/>
        <v>0</v>
      </c>
      <c r="I130" s="111" t="e">
        <f t="shared" si="22"/>
        <v>#DIV/0!</v>
      </c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66"/>
      <c r="AH130" s="66"/>
      <c r="AI130" s="66"/>
      <c r="AJ130" s="66"/>
      <c r="AK130" s="66"/>
      <c r="AL130" s="66"/>
      <c r="AM130" s="66"/>
      <c r="AN130" s="66"/>
      <c r="AO130" s="66"/>
      <c r="AP130" s="66"/>
      <c r="AQ130" s="66"/>
      <c r="AR130" s="66"/>
      <c r="AS130" s="66"/>
      <c r="AT130" s="66"/>
      <c r="AU130" s="66"/>
      <c r="AV130" s="66"/>
      <c r="AW130" s="66"/>
      <c r="AX130" s="66"/>
      <c r="AY130" s="66"/>
      <c r="AZ130" s="66"/>
      <c r="BA130" s="66"/>
      <c r="BB130" s="66"/>
      <c r="BC130" s="66"/>
      <c r="BD130" s="66"/>
      <c r="BE130" s="66"/>
      <c r="BF130" s="66"/>
    </row>
    <row r="131" spans="1:58" s="67" customFormat="1" ht="13.5">
      <c r="A131" s="112"/>
      <c r="B131" s="112"/>
      <c r="C131" s="112"/>
      <c r="D131" s="113" t="s">
        <v>366</v>
      </c>
      <c r="E131" s="119" t="s">
        <v>375</v>
      </c>
      <c r="F131" s="115"/>
      <c r="G131" s="116"/>
      <c r="H131" s="117">
        <f>SUM(H124:H130)</f>
        <v>0</v>
      </c>
      <c r="I131" s="118" t="e">
        <f>SUM(I124:I130)</f>
        <v>#DIV/0!</v>
      </c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  <c r="AS131" s="66"/>
      <c r="AT131" s="66"/>
      <c r="AU131" s="66"/>
      <c r="AV131" s="66"/>
      <c r="AW131" s="66"/>
      <c r="AX131" s="66"/>
      <c r="AY131" s="66"/>
      <c r="AZ131" s="66"/>
      <c r="BA131" s="66"/>
      <c r="BB131" s="66"/>
      <c r="BC131" s="66"/>
      <c r="BD131" s="66"/>
      <c r="BE131" s="66"/>
      <c r="BF131" s="66"/>
    </row>
    <row r="132" spans="1:58" s="67" customFormat="1" ht="13.5">
      <c r="A132" s="66"/>
      <c r="B132" s="66"/>
      <c r="C132" s="66"/>
      <c r="D132" s="68"/>
      <c r="E132" s="66"/>
      <c r="F132" s="69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6"/>
      <c r="AT132" s="66"/>
      <c r="AU132" s="66"/>
      <c r="AV132" s="66"/>
      <c r="AW132" s="66"/>
      <c r="AX132" s="66"/>
      <c r="AY132" s="66"/>
      <c r="AZ132" s="66"/>
      <c r="BA132" s="66"/>
      <c r="BB132" s="66"/>
      <c r="BC132" s="66"/>
      <c r="BD132" s="66"/>
      <c r="BE132" s="66"/>
    </row>
    <row r="133" spans="1:58" s="67" customFormat="1" ht="25.5">
      <c r="A133" s="103"/>
      <c r="B133" s="103" t="s">
        <v>565</v>
      </c>
      <c r="C133" s="84" t="s">
        <v>365</v>
      </c>
      <c r="D133" s="107" t="s">
        <v>404</v>
      </c>
      <c r="E133" s="103" t="s">
        <v>360</v>
      </c>
      <c r="F133" s="104" t="s">
        <v>361</v>
      </c>
      <c r="G133" s="108" t="s">
        <v>362</v>
      </c>
      <c r="H133" s="109" t="s">
        <v>363</v>
      </c>
      <c r="I133" s="103" t="s">
        <v>364</v>
      </c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66"/>
      <c r="AH133" s="66"/>
      <c r="AI133" s="66"/>
      <c r="AJ133" s="66"/>
      <c r="AK133" s="66"/>
      <c r="AL133" s="66"/>
      <c r="AM133" s="66"/>
      <c r="AN133" s="66"/>
      <c r="AO133" s="66"/>
      <c r="AP133" s="66"/>
      <c r="AQ133" s="66"/>
      <c r="AR133" s="66"/>
      <c r="AS133" s="66"/>
      <c r="AT133" s="66"/>
      <c r="AU133" s="66"/>
      <c r="AV133" s="66"/>
      <c r="AW133" s="66"/>
      <c r="AX133" s="66"/>
      <c r="AY133" s="66"/>
      <c r="AZ133" s="66"/>
      <c r="BA133" s="66"/>
      <c r="BB133" s="66"/>
      <c r="BC133" s="66"/>
      <c r="BD133" s="66"/>
      <c r="BE133" s="66"/>
      <c r="BF133" s="66"/>
    </row>
    <row r="134" spans="1:58" s="67" customFormat="1" ht="13.5" outlineLevel="1">
      <c r="A134" s="110">
        <v>1</v>
      </c>
      <c r="B134" s="16">
        <v>88238</v>
      </c>
      <c r="C134" s="16" t="s">
        <v>29</v>
      </c>
      <c r="D134" s="17" t="s">
        <v>303</v>
      </c>
      <c r="E134" s="16" t="s">
        <v>276</v>
      </c>
      <c r="F134" s="102">
        <v>0.48899999999999999</v>
      </c>
      <c r="G134" s="197"/>
      <c r="H134" s="106">
        <f>ROUND(F134*G134,2)</f>
        <v>0</v>
      </c>
      <c r="I134" s="111" t="e">
        <f>H134/$H$149</f>
        <v>#DIV/0!</v>
      </c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  <c r="AG134" s="66"/>
      <c r="AH134" s="66"/>
      <c r="AI134" s="66"/>
      <c r="AJ134" s="66"/>
      <c r="AK134" s="66"/>
      <c r="AL134" s="66"/>
      <c r="AM134" s="66"/>
      <c r="AN134" s="66"/>
      <c r="AO134" s="66"/>
      <c r="AP134" s="66"/>
      <c r="AQ134" s="66"/>
      <c r="AR134" s="66"/>
      <c r="AS134" s="66"/>
      <c r="AT134" s="66"/>
      <c r="AU134" s="66"/>
      <c r="AV134" s="66"/>
      <c r="AW134" s="66"/>
      <c r="AX134" s="66"/>
      <c r="AY134" s="66"/>
      <c r="AZ134" s="66"/>
      <c r="BA134" s="66"/>
      <c r="BB134" s="66"/>
      <c r="BC134" s="66"/>
      <c r="BD134" s="66"/>
      <c r="BE134" s="66"/>
      <c r="BF134" s="66"/>
    </row>
    <row r="135" spans="1:58" s="67" customFormat="1" ht="13.5" outlineLevel="1">
      <c r="A135" s="110">
        <v>2</v>
      </c>
      <c r="B135" s="16">
        <v>88239</v>
      </c>
      <c r="C135" s="16" t="s">
        <v>29</v>
      </c>
      <c r="D135" s="17" t="s">
        <v>300</v>
      </c>
      <c r="E135" s="16" t="s">
        <v>276</v>
      </c>
      <c r="F135" s="102">
        <v>1.8069999999999999</v>
      </c>
      <c r="G135" s="197"/>
      <c r="H135" s="106">
        <f t="shared" ref="H135:H146" si="23">ROUND(F135*G135,2)</f>
        <v>0</v>
      </c>
      <c r="I135" s="111" t="e">
        <f t="shared" ref="I135:I148" si="24">H135/$H$149</f>
        <v>#DIV/0!</v>
      </c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</row>
    <row r="136" spans="1:58" s="67" customFormat="1" ht="13.5" outlineLevel="1">
      <c r="A136" s="110">
        <v>3</v>
      </c>
      <c r="B136" s="16">
        <v>88243</v>
      </c>
      <c r="C136" s="16" t="s">
        <v>29</v>
      </c>
      <c r="D136" s="17" t="s">
        <v>305</v>
      </c>
      <c r="E136" s="16" t="s">
        <v>276</v>
      </c>
      <c r="F136" s="102">
        <v>0.55300000000000005</v>
      </c>
      <c r="G136" s="197"/>
      <c r="H136" s="106">
        <f t="shared" si="23"/>
        <v>0</v>
      </c>
      <c r="I136" s="111" t="e">
        <f t="shared" si="24"/>
        <v>#DIV/0!</v>
      </c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66"/>
      <c r="AJ136" s="66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66"/>
      <c r="AV136" s="66"/>
      <c r="AW136" s="66"/>
      <c r="AX136" s="66"/>
      <c r="AY136" s="66"/>
      <c r="AZ136" s="66"/>
      <c r="BA136" s="66"/>
      <c r="BB136" s="66"/>
      <c r="BC136" s="66"/>
      <c r="BD136" s="66"/>
      <c r="BE136" s="66"/>
      <c r="BF136" s="66"/>
    </row>
    <row r="137" spans="1:58" s="67" customFormat="1" ht="13.5" outlineLevel="1">
      <c r="A137" s="110">
        <v>4</v>
      </c>
      <c r="B137" s="16">
        <v>88245</v>
      </c>
      <c r="C137" s="16" t="s">
        <v>29</v>
      </c>
      <c r="D137" s="17" t="s">
        <v>304</v>
      </c>
      <c r="E137" s="16" t="s">
        <v>276</v>
      </c>
      <c r="F137" s="102">
        <v>0.48899999999999999</v>
      </c>
      <c r="G137" s="197"/>
      <c r="H137" s="106">
        <f t="shared" si="23"/>
        <v>0</v>
      </c>
      <c r="I137" s="111" t="e">
        <f t="shared" si="24"/>
        <v>#DIV/0!</v>
      </c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  <c r="AH137" s="66"/>
      <c r="AI137" s="66"/>
      <c r="AJ137" s="66"/>
      <c r="AK137" s="66"/>
      <c r="AL137" s="66"/>
      <c r="AM137" s="66"/>
      <c r="AN137" s="66"/>
      <c r="AO137" s="66"/>
      <c r="AP137" s="66"/>
      <c r="AQ137" s="66"/>
      <c r="AR137" s="66"/>
      <c r="AS137" s="66"/>
      <c r="AT137" s="66"/>
      <c r="AU137" s="66"/>
      <c r="AV137" s="66"/>
      <c r="AW137" s="66"/>
      <c r="AX137" s="66"/>
      <c r="AY137" s="66"/>
      <c r="AZ137" s="66"/>
      <c r="BA137" s="66"/>
      <c r="BB137" s="66"/>
      <c r="BC137" s="66"/>
      <c r="BD137" s="66"/>
      <c r="BE137" s="66"/>
      <c r="BF137" s="66"/>
    </row>
    <row r="138" spans="1:58" s="67" customFormat="1" ht="13.5" outlineLevel="1">
      <c r="A138" s="110">
        <v>5</v>
      </c>
      <c r="B138" s="16">
        <v>88262</v>
      </c>
      <c r="C138" s="16" t="s">
        <v>29</v>
      </c>
      <c r="D138" s="17" t="s">
        <v>299</v>
      </c>
      <c r="E138" s="16" t="s">
        <v>276</v>
      </c>
      <c r="F138" s="102">
        <v>1.2749999999999999</v>
      </c>
      <c r="G138" s="197"/>
      <c r="H138" s="106">
        <f t="shared" si="23"/>
        <v>0</v>
      </c>
      <c r="I138" s="111" t="e">
        <f t="shared" si="24"/>
        <v>#DIV/0!</v>
      </c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  <c r="AI138" s="66"/>
      <c r="AJ138" s="66"/>
      <c r="AK138" s="66"/>
      <c r="AL138" s="66"/>
      <c r="AM138" s="66"/>
      <c r="AN138" s="66"/>
      <c r="AO138" s="66"/>
      <c r="AP138" s="66"/>
      <c r="AQ138" s="66"/>
      <c r="AR138" s="66"/>
      <c r="AS138" s="66"/>
      <c r="AT138" s="66"/>
      <c r="AU138" s="66"/>
      <c r="AV138" s="66"/>
      <c r="AW138" s="66"/>
      <c r="AX138" s="66"/>
      <c r="AY138" s="66"/>
      <c r="AZ138" s="66"/>
      <c r="BA138" s="66"/>
      <c r="BB138" s="66"/>
      <c r="BC138" s="66"/>
      <c r="BD138" s="66"/>
      <c r="BE138" s="66"/>
      <c r="BF138" s="66"/>
    </row>
    <row r="139" spans="1:58" s="67" customFormat="1" ht="27" outlineLevel="1">
      <c r="A139" s="110">
        <v>6</v>
      </c>
      <c r="B139" s="16">
        <v>88304</v>
      </c>
      <c r="C139" s="16" t="s">
        <v>29</v>
      </c>
      <c r="D139" s="17" t="s">
        <v>321</v>
      </c>
      <c r="E139" s="16" t="s">
        <v>276</v>
      </c>
      <c r="F139" s="102">
        <v>0.41399999999999998</v>
      </c>
      <c r="G139" s="197"/>
      <c r="H139" s="106">
        <f t="shared" si="23"/>
        <v>0</v>
      </c>
      <c r="I139" s="111" t="e">
        <f t="shared" si="24"/>
        <v>#DIV/0!</v>
      </c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66"/>
      <c r="AQ139" s="66"/>
      <c r="AR139" s="66"/>
      <c r="AS139" s="66"/>
      <c r="AT139" s="66"/>
      <c r="AU139" s="66"/>
      <c r="AV139" s="66"/>
      <c r="AW139" s="66"/>
      <c r="AX139" s="66"/>
      <c r="AY139" s="66"/>
      <c r="AZ139" s="66"/>
      <c r="BA139" s="66"/>
      <c r="BB139" s="66"/>
      <c r="BC139" s="66"/>
      <c r="BD139" s="66"/>
      <c r="BE139" s="66"/>
      <c r="BF139" s="66"/>
    </row>
    <row r="140" spans="1:58" s="67" customFormat="1" ht="13.5" outlineLevel="1">
      <c r="A140" s="74">
        <v>9</v>
      </c>
      <c r="B140" s="74">
        <v>1379</v>
      </c>
      <c r="C140" s="74" t="s">
        <v>346</v>
      </c>
      <c r="D140" s="75" t="s">
        <v>369</v>
      </c>
      <c r="E140" s="74" t="s">
        <v>56</v>
      </c>
      <c r="F140" s="121">
        <v>23.28</v>
      </c>
      <c r="G140" s="199"/>
      <c r="H140" s="76">
        <f t="shared" si="23"/>
        <v>0</v>
      </c>
      <c r="I140" s="111" t="e">
        <f t="shared" si="24"/>
        <v>#DIV/0!</v>
      </c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66"/>
      <c r="AH140" s="66"/>
      <c r="AI140" s="66"/>
      <c r="AJ140" s="66"/>
      <c r="AK140" s="66"/>
      <c r="AL140" s="66"/>
      <c r="AM140" s="66"/>
      <c r="AN140" s="66"/>
      <c r="AO140" s="66"/>
      <c r="AP140" s="66"/>
      <c r="AQ140" s="66"/>
      <c r="AR140" s="66"/>
      <c r="AS140" s="66"/>
      <c r="AT140" s="66"/>
      <c r="AU140" s="66"/>
      <c r="AV140" s="66"/>
      <c r="AW140" s="66"/>
      <c r="AX140" s="66"/>
      <c r="AY140" s="66"/>
      <c r="AZ140" s="66"/>
      <c r="BA140" s="66"/>
      <c r="BB140" s="66"/>
      <c r="BC140" s="66"/>
      <c r="BD140" s="66"/>
      <c r="BE140" s="66"/>
      <c r="BF140" s="66"/>
    </row>
    <row r="141" spans="1:58" s="67" customFormat="1" ht="27" outlineLevel="1">
      <c r="A141" s="74">
        <v>7</v>
      </c>
      <c r="B141" s="74">
        <v>367</v>
      </c>
      <c r="C141" s="74" t="s">
        <v>346</v>
      </c>
      <c r="D141" s="75" t="s">
        <v>368</v>
      </c>
      <c r="E141" s="74" t="s">
        <v>323</v>
      </c>
      <c r="F141" s="120">
        <v>5.2999999999999999E-2</v>
      </c>
      <c r="G141" s="199"/>
      <c r="H141" s="76">
        <f t="shared" si="23"/>
        <v>0</v>
      </c>
      <c r="I141" s="111" t="e">
        <f t="shared" si="24"/>
        <v>#DIV/0!</v>
      </c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6"/>
      <c r="AN141" s="66"/>
      <c r="AO141" s="66"/>
      <c r="AP141" s="66"/>
      <c r="AQ141" s="66"/>
      <c r="AR141" s="66"/>
      <c r="AS141" s="66"/>
      <c r="AT141" s="66"/>
      <c r="AU141" s="66"/>
      <c r="AV141" s="66"/>
      <c r="AW141" s="66"/>
      <c r="AX141" s="66"/>
      <c r="AY141" s="66"/>
      <c r="AZ141" s="66"/>
      <c r="BA141" s="66"/>
      <c r="BB141" s="66"/>
      <c r="BC141" s="66"/>
      <c r="BD141" s="66"/>
      <c r="BE141" s="66"/>
      <c r="BF141" s="66"/>
    </row>
    <row r="142" spans="1:58" s="67" customFormat="1" ht="27" outlineLevel="1">
      <c r="A142" s="110">
        <v>9</v>
      </c>
      <c r="B142" s="16">
        <v>43058</v>
      </c>
      <c r="C142" s="16" t="s">
        <v>346</v>
      </c>
      <c r="D142" s="17" t="s">
        <v>409</v>
      </c>
      <c r="E142" s="16" t="s">
        <v>56</v>
      </c>
      <c r="F142" s="102">
        <v>5.4560000000000004</v>
      </c>
      <c r="G142" s="198"/>
      <c r="H142" s="106">
        <f t="shared" si="23"/>
        <v>0</v>
      </c>
      <c r="I142" s="111" t="e">
        <f t="shared" si="24"/>
        <v>#DIV/0!</v>
      </c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  <c r="AH142" s="66"/>
      <c r="AI142" s="66"/>
      <c r="AJ142" s="66"/>
      <c r="AK142" s="66"/>
      <c r="AL142" s="66"/>
      <c r="AM142" s="66"/>
      <c r="AN142" s="66"/>
      <c r="AO142" s="66"/>
      <c r="AP142" s="66"/>
      <c r="AQ142" s="66"/>
      <c r="AR142" s="66"/>
      <c r="AS142" s="66"/>
      <c r="AT142" s="66"/>
      <c r="AU142" s="66"/>
      <c r="AV142" s="66"/>
      <c r="AW142" s="66"/>
      <c r="AX142" s="66"/>
      <c r="AY142" s="66"/>
      <c r="AZ142" s="66"/>
      <c r="BA142" s="66"/>
      <c r="BB142" s="66"/>
      <c r="BC142" s="66"/>
      <c r="BD142" s="66"/>
      <c r="BE142" s="66"/>
      <c r="BF142" s="66"/>
    </row>
    <row r="143" spans="1:58" s="67" customFormat="1" ht="27" outlineLevel="1">
      <c r="A143" s="74">
        <v>22</v>
      </c>
      <c r="B143" s="74">
        <v>43132</v>
      </c>
      <c r="C143" s="74" t="s">
        <v>346</v>
      </c>
      <c r="D143" s="75" t="s">
        <v>374</v>
      </c>
      <c r="E143" s="74" t="s">
        <v>56</v>
      </c>
      <c r="F143" s="121">
        <v>0.109</v>
      </c>
      <c r="G143" s="199"/>
      <c r="H143" s="76">
        <f t="shared" si="23"/>
        <v>0</v>
      </c>
      <c r="I143" s="111" t="e">
        <f t="shared" si="24"/>
        <v>#DIV/0!</v>
      </c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  <c r="AS143" s="66"/>
      <c r="AT143" s="66"/>
      <c r="AU143" s="66"/>
      <c r="AV143" s="66"/>
      <c r="AW143" s="66"/>
      <c r="AX143" s="66"/>
      <c r="AY143" s="66"/>
      <c r="AZ143" s="66"/>
      <c r="BA143" s="66"/>
      <c r="BB143" s="66"/>
      <c r="BC143" s="66"/>
      <c r="BD143" s="66"/>
      <c r="BE143" s="66"/>
      <c r="BF143" s="66"/>
    </row>
    <row r="144" spans="1:58" s="67" customFormat="1" ht="27" outlineLevel="1">
      <c r="A144" s="74">
        <v>16</v>
      </c>
      <c r="B144" s="74">
        <v>6212</v>
      </c>
      <c r="C144" s="74" t="s">
        <v>346</v>
      </c>
      <c r="D144" s="75" t="s">
        <v>372</v>
      </c>
      <c r="E144" s="74" t="s">
        <v>45</v>
      </c>
      <c r="F144" s="121">
        <v>2</v>
      </c>
      <c r="G144" s="199"/>
      <c r="H144" s="76">
        <f t="shared" si="23"/>
        <v>0</v>
      </c>
      <c r="I144" s="111" t="e">
        <f t="shared" si="24"/>
        <v>#DIV/0!</v>
      </c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  <c r="AI144" s="66"/>
      <c r="AJ144" s="66"/>
      <c r="AK144" s="66"/>
      <c r="AL144" s="66"/>
      <c r="AM144" s="66"/>
      <c r="AN144" s="66"/>
      <c r="AO144" s="66"/>
      <c r="AP144" s="66"/>
      <c r="AQ144" s="66"/>
      <c r="AR144" s="66"/>
      <c r="AS144" s="66"/>
      <c r="AT144" s="66"/>
      <c r="AU144" s="66"/>
      <c r="AV144" s="66"/>
      <c r="AW144" s="66"/>
      <c r="AX144" s="66"/>
      <c r="AY144" s="66"/>
      <c r="AZ144" s="66"/>
      <c r="BA144" s="66"/>
      <c r="BB144" s="66"/>
      <c r="BC144" s="66"/>
      <c r="BD144" s="66"/>
      <c r="BE144" s="66"/>
      <c r="BF144" s="66"/>
    </row>
    <row r="145" spans="1:58" s="67" customFormat="1" ht="27" outlineLevel="1">
      <c r="A145" s="110">
        <v>12</v>
      </c>
      <c r="B145" s="16">
        <v>4491</v>
      </c>
      <c r="C145" s="16" t="s">
        <v>346</v>
      </c>
      <c r="D145" s="17" t="s">
        <v>408</v>
      </c>
      <c r="E145" s="16" t="s">
        <v>45</v>
      </c>
      <c r="F145" s="105">
        <v>3.5</v>
      </c>
      <c r="G145" s="197"/>
      <c r="H145" s="106">
        <f t="shared" si="23"/>
        <v>0</v>
      </c>
      <c r="I145" s="111" t="e">
        <f t="shared" si="24"/>
        <v>#DIV/0!</v>
      </c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66"/>
      <c r="AI145" s="66"/>
      <c r="AJ145" s="66"/>
      <c r="AK145" s="66"/>
      <c r="AL145" s="66"/>
      <c r="AM145" s="66"/>
      <c r="AN145" s="66"/>
      <c r="AO145" s="66"/>
      <c r="AP145" s="66"/>
      <c r="AQ145" s="66"/>
      <c r="AR145" s="66"/>
      <c r="AS145" s="66"/>
      <c r="AT145" s="66"/>
      <c r="AU145" s="66"/>
      <c r="AV145" s="66"/>
      <c r="AW145" s="66"/>
      <c r="AX145" s="66"/>
      <c r="AY145" s="66"/>
      <c r="AZ145" s="66"/>
      <c r="BA145" s="66"/>
      <c r="BB145" s="66"/>
      <c r="BC145" s="66"/>
      <c r="BD145" s="66"/>
      <c r="BE145" s="66"/>
      <c r="BF145" s="66"/>
    </row>
    <row r="146" spans="1:58" s="67" customFormat="1" ht="13.5" outlineLevel="1">
      <c r="A146" s="74">
        <v>21</v>
      </c>
      <c r="B146" s="74">
        <v>5061</v>
      </c>
      <c r="C146" s="74" t="s">
        <v>346</v>
      </c>
      <c r="D146" s="75" t="s">
        <v>373</v>
      </c>
      <c r="E146" s="74" t="s">
        <v>56</v>
      </c>
      <c r="F146" s="121">
        <v>0.2</v>
      </c>
      <c r="G146" s="199"/>
      <c r="H146" s="76">
        <f t="shared" si="23"/>
        <v>0</v>
      </c>
      <c r="I146" s="111" t="e">
        <f t="shared" si="24"/>
        <v>#DIV/0!</v>
      </c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  <c r="AH146" s="66"/>
      <c r="AI146" s="66"/>
      <c r="AJ146" s="66"/>
      <c r="AK146" s="66"/>
      <c r="AL146" s="66"/>
      <c r="AM146" s="66"/>
      <c r="AN146" s="66"/>
      <c r="AO146" s="66"/>
      <c r="AP146" s="66"/>
      <c r="AQ146" s="66"/>
      <c r="AR146" s="66"/>
      <c r="AS146" s="66"/>
      <c r="AT146" s="66"/>
      <c r="AU146" s="66"/>
      <c r="AV146" s="66"/>
      <c r="AW146" s="66"/>
      <c r="AX146" s="66"/>
      <c r="AY146" s="66"/>
      <c r="AZ146" s="66"/>
      <c r="BA146" s="66"/>
      <c r="BB146" s="66"/>
      <c r="BC146" s="66"/>
      <c r="BD146" s="66"/>
      <c r="BE146" s="66"/>
      <c r="BF146" s="66"/>
    </row>
    <row r="147" spans="1:58" s="67" customFormat="1" ht="27" outlineLevel="1">
      <c r="A147" s="110">
        <v>14</v>
      </c>
      <c r="B147" s="16">
        <v>4721</v>
      </c>
      <c r="C147" s="16" t="s">
        <v>346</v>
      </c>
      <c r="D147" s="17" t="s">
        <v>407</v>
      </c>
      <c r="E147" s="16" t="s">
        <v>323</v>
      </c>
      <c r="F147" s="102">
        <v>3.3000000000000002E-2</v>
      </c>
      <c r="G147" s="197"/>
      <c r="H147" s="106">
        <f t="shared" ref="H147:H148" si="25">ROUND(F147*G147,2)</f>
        <v>0</v>
      </c>
      <c r="I147" s="111" t="e">
        <f t="shared" si="24"/>
        <v>#DIV/0!</v>
      </c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  <c r="AI147" s="66"/>
      <c r="AJ147" s="66"/>
      <c r="AK147" s="66"/>
      <c r="AL147" s="66"/>
      <c r="AM147" s="66"/>
      <c r="AN147" s="66"/>
      <c r="AO147" s="66"/>
      <c r="AP147" s="66"/>
      <c r="AQ147" s="66"/>
      <c r="AR147" s="66"/>
      <c r="AS147" s="66"/>
      <c r="AT147" s="66"/>
      <c r="AU147" s="66"/>
      <c r="AV147" s="66"/>
      <c r="AW147" s="66"/>
      <c r="AX147" s="66"/>
      <c r="AY147" s="66"/>
      <c r="AZ147" s="66"/>
      <c r="BA147" s="66"/>
      <c r="BB147" s="66"/>
      <c r="BC147" s="66"/>
      <c r="BD147" s="66"/>
      <c r="BE147" s="66"/>
      <c r="BF147" s="66"/>
    </row>
    <row r="148" spans="1:58" s="67" customFormat="1" ht="27" outlineLevel="1">
      <c r="A148" s="74">
        <v>10</v>
      </c>
      <c r="B148" s="74">
        <v>4718</v>
      </c>
      <c r="C148" s="74" t="s">
        <v>346</v>
      </c>
      <c r="D148" s="75" t="s">
        <v>370</v>
      </c>
      <c r="E148" s="74" t="s">
        <v>323</v>
      </c>
      <c r="F148" s="99">
        <v>3.3000000000000002E-2</v>
      </c>
      <c r="G148" s="199"/>
      <c r="H148" s="76">
        <f t="shared" si="25"/>
        <v>0</v>
      </c>
      <c r="I148" s="111" t="e">
        <f t="shared" si="24"/>
        <v>#DIV/0!</v>
      </c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66"/>
      <c r="AH148" s="66"/>
      <c r="AI148" s="66"/>
      <c r="AJ148" s="66"/>
      <c r="AK148" s="66"/>
      <c r="AL148" s="66"/>
      <c r="AM148" s="66"/>
      <c r="AN148" s="66"/>
      <c r="AO148" s="66"/>
      <c r="AP148" s="66"/>
      <c r="AQ148" s="66"/>
      <c r="AR148" s="66"/>
      <c r="AS148" s="66"/>
      <c r="AT148" s="66"/>
      <c r="AU148" s="66"/>
      <c r="AV148" s="66"/>
      <c r="AW148" s="66"/>
      <c r="AX148" s="66"/>
      <c r="AY148" s="66"/>
      <c r="AZ148" s="66"/>
      <c r="BA148" s="66"/>
      <c r="BB148" s="66"/>
      <c r="BC148" s="66"/>
      <c r="BD148" s="66"/>
      <c r="BE148" s="66"/>
      <c r="BF148" s="66"/>
    </row>
    <row r="149" spans="1:58" s="67" customFormat="1" ht="13.5">
      <c r="A149" s="112"/>
      <c r="B149" s="112"/>
      <c r="C149" s="112"/>
      <c r="D149" s="113" t="s">
        <v>366</v>
      </c>
      <c r="E149" s="119" t="s">
        <v>322</v>
      </c>
      <c r="F149" s="115"/>
      <c r="G149" s="116"/>
      <c r="H149" s="117">
        <f>SUM(H134:H148)</f>
        <v>0</v>
      </c>
      <c r="I149" s="118" t="e">
        <f>SUM(I134:I148)</f>
        <v>#DIV/0!</v>
      </c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  <c r="AH149" s="66"/>
      <c r="AI149" s="66"/>
      <c r="AJ149" s="66"/>
      <c r="AK149" s="66"/>
      <c r="AL149" s="66"/>
      <c r="AM149" s="66"/>
      <c r="AN149" s="66"/>
      <c r="AO149" s="66"/>
      <c r="AP149" s="66"/>
      <c r="AQ149" s="66"/>
      <c r="AR149" s="66"/>
      <c r="AS149" s="66"/>
      <c r="AT149" s="66"/>
      <c r="AU149" s="66"/>
      <c r="AV149" s="66"/>
      <c r="AW149" s="66"/>
      <c r="AX149" s="66"/>
      <c r="AY149" s="66"/>
      <c r="AZ149" s="66"/>
      <c r="BA149" s="66"/>
      <c r="BB149" s="66"/>
      <c r="BC149" s="66"/>
      <c r="BD149" s="66"/>
      <c r="BE149" s="66"/>
      <c r="BF149" s="66"/>
    </row>
    <row r="150" spans="1:58" s="67" customFormat="1" ht="13.5">
      <c r="A150" s="66"/>
      <c r="B150" s="66"/>
      <c r="C150" s="66"/>
      <c r="D150" s="68"/>
      <c r="E150" s="66"/>
      <c r="F150" s="69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  <c r="AJ150" s="66"/>
      <c r="AK150" s="66"/>
      <c r="AL150" s="66"/>
      <c r="AM150" s="66"/>
      <c r="AN150" s="66"/>
      <c r="AO150" s="66"/>
      <c r="AP150" s="66"/>
      <c r="AQ150" s="66"/>
      <c r="AR150" s="66"/>
      <c r="AS150" s="66"/>
      <c r="AT150" s="66"/>
      <c r="AU150" s="66"/>
      <c r="AV150" s="66"/>
      <c r="AW150" s="66"/>
      <c r="AX150" s="66"/>
      <c r="AY150" s="66"/>
      <c r="AZ150" s="66"/>
      <c r="BA150" s="66"/>
      <c r="BB150" s="66"/>
      <c r="BC150" s="66"/>
      <c r="BD150" s="66"/>
      <c r="BE150" s="66"/>
    </row>
    <row r="151" spans="1:58" s="67" customFormat="1" ht="38.25">
      <c r="A151" s="103"/>
      <c r="B151" s="103" t="s">
        <v>534</v>
      </c>
      <c r="C151" s="103" t="s">
        <v>365</v>
      </c>
      <c r="D151" s="107" t="s">
        <v>546</v>
      </c>
      <c r="E151" s="103" t="s">
        <v>360</v>
      </c>
      <c r="F151" s="104" t="s">
        <v>361</v>
      </c>
      <c r="G151" s="108" t="s">
        <v>362</v>
      </c>
      <c r="H151" s="109" t="s">
        <v>363</v>
      </c>
      <c r="I151" s="103" t="s">
        <v>364</v>
      </c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</row>
    <row r="152" spans="1:58" s="67" customFormat="1" ht="13.5" outlineLevel="1">
      <c r="A152" s="110">
        <v>1</v>
      </c>
      <c r="B152" s="16" t="s">
        <v>535</v>
      </c>
      <c r="C152" s="16" t="s">
        <v>324</v>
      </c>
      <c r="D152" s="17" t="s">
        <v>536</v>
      </c>
      <c r="E152" s="16" t="s">
        <v>45</v>
      </c>
      <c r="F152" s="105">
        <v>20.65</v>
      </c>
      <c r="G152" s="197"/>
      <c r="H152" s="106">
        <f t="shared" ref="H152:H153" si="26">ROUND(F152*G152,2)</f>
        <v>0</v>
      </c>
      <c r="I152" s="111" t="e">
        <f t="shared" ref="I152:I167" si="27">H152/$H$168</f>
        <v>#DIV/0!</v>
      </c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  <c r="AJ152" s="66"/>
      <c r="AK152" s="66"/>
      <c r="AL152" s="66"/>
      <c r="AM152" s="66"/>
      <c r="AN152" s="66"/>
      <c r="AO152" s="66"/>
      <c r="AP152" s="66"/>
      <c r="AQ152" s="66"/>
      <c r="AR152" s="66"/>
      <c r="AS152" s="66"/>
      <c r="AT152" s="66"/>
      <c r="AU152" s="66"/>
      <c r="AV152" s="66"/>
      <c r="AW152" s="66"/>
      <c r="AX152" s="66"/>
      <c r="AY152" s="66"/>
      <c r="AZ152" s="66"/>
      <c r="BA152" s="66"/>
      <c r="BB152" s="66"/>
      <c r="BC152" s="66"/>
      <c r="BD152" s="66"/>
      <c r="BE152" s="66"/>
      <c r="BF152" s="66"/>
    </row>
    <row r="153" spans="1:58" s="67" customFormat="1" ht="40.5" outlineLevel="1">
      <c r="A153" s="110">
        <v>2</v>
      </c>
      <c r="B153" s="16">
        <v>96523</v>
      </c>
      <c r="C153" s="16" t="s">
        <v>29</v>
      </c>
      <c r="D153" s="17" t="s">
        <v>479</v>
      </c>
      <c r="E153" s="16" t="s">
        <v>323</v>
      </c>
      <c r="F153" s="105">
        <v>2.54</v>
      </c>
      <c r="G153" s="197"/>
      <c r="H153" s="106">
        <f t="shared" si="26"/>
        <v>0</v>
      </c>
      <c r="I153" s="111" t="e">
        <f t="shared" si="27"/>
        <v>#DIV/0!</v>
      </c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/>
      <c r="AI153" s="66"/>
      <c r="AJ153" s="66"/>
      <c r="AK153" s="66"/>
      <c r="AL153" s="66"/>
      <c r="AM153" s="66"/>
      <c r="AN153" s="66"/>
      <c r="AO153" s="66"/>
      <c r="AP153" s="66"/>
      <c r="AQ153" s="66"/>
      <c r="AR153" s="66"/>
      <c r="AS153" s="66"/>
      <c r="AT153" s="66"/>
      <c r="AU153" s="66"/>
      <c r="AV153" s="66"/>
      <c r="AW153" s="66"/>
      <c r="AX153" s="66"/>
      <c r="AY153" s="66"/>
      <c r="AZ153" s="66"/>
      <c r="BA153" s="66"/>
      <c r="BB153" s="66"/>
      <c r="BC153" s="66"/>
      <c r="BD153" s="66"/>
      <c r="BE153" s="66"/>
      <c r="BF153" s="66"/>
    </row>
    <row r="154" spans="1:58" s="67" customFormat="1" ht="40.5" outlineLevel="1">
      <c r="A154" s="110">
        <v>3</v>
      </c>
      <c r="B154" s="16">
        <v>96527</v>
      </c>
      <c r="C154" s="16" t="s">
        <v>29</v>
      </c>
      <c r="D154" s="17" t="s">
        <v>539</v>
      </c>
      <c r="E154" s="16" t="s">
        <v>323</v>
      </c>
      <c r="F154" s="105">
        <v>4.13</v>
      </c>
      <c r="G154" s="197"/>
      <c r="H154" s="106">
        <f t="shared" ref="H154" si="28">ROUND(F154*G154,2)</f>
        <v>0</v>
      </c>
      <c r="I154" s="111" t="e">
        <f t="shared" si="27"/>
        <v>#DIV/0!</v>
      </c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66"/>
      <c r="AH154" s="66"/>
      <c r="AI154" s="66"/>
      <c r="AJ154" s="66"/>
      <c r="AK154" s="66"/>
      <c r="AL154" s="66"/>
      <c r="AM154" s="66"/>
      <c r="AN154" s="66"/>
      <c r="AO154" s="66"/>
      <c r="AP154" s="66"/>
      <c r="AQ154" s="66"/>
      <c r="AR154" s="66"/>
      <c r="AS154" s="66"/>
      <c r="AT154" s="66"/>
      <c r="AU154" s="66"/>
      <c r="AV154" s="66"/>
      <c r="AW154" s="66"/>
      <c r="AX154" s="66"/>
      <c r="AY154" s="66"/>
      <c r="AZ154" s="66"/>
      <c r="BA154" s="66"/>
      <c r="BB154" s="66"/>
      <c r="BC154" s="66"/>
      <c r="BD154" s="66"/>
      <c r="BE154" s="66"/>
      <c r="BF154" s="66"/>
    </row>
    <row r="155" spans="1:58" s="67" customFormat="1" ht="27" outlineLevel="1">
      <c r="A155" s="110">
        <v>4</v>
      </c>
      <c r="B155" s="16">
        <v>93382</v>
      </c>
      <c r="C155" s="16" t="s">
        <v>29</v>
      </c>
      <c r="D155" s="17" t="s">
        <v>315</v>
      </c>
      <c r="E155" s="16" t="s">
        <v>323</v>
      </c>
      <c r="F155" s="105">
        <v>1.52</v>
      </c>
      <c r="G155" s="198"/>
      <c r="H155" s="106">
        <f t="shared" ref="H155" si="29">ROUND(F155*G155,2)</f>
        <v>0</v>
      </c>
      <c r="I155" s="111" t="e">
        <f t="shared" si="27"/>
        <v>#DIV/0!</v>
      </c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66"/>
      <c r="AS155" s="66"/>
      <c r="AT155" s="66"/>
      <c r="AU155" s="66"/>
      <c r="AV155" s="66"/>
      <c r="AW155" s="66"/>
      <c r="AX155" s="66"/>
      <c r="AY155" s="66"/>
      <c r="AZ155" s="66"/>
      <c r="BA155" s="66"/>
      <c r="BB155" s="66"/>
      <c r="BC155" s="66"/>
      <c r="BD155" s="66"/>
      <c r="BE155" s="66"/>
      <c r="BF155" s="66"/>
    </row>
    <row r="156" spans="1:58" s="67" customFormat="1" ht="40.5" outlineLevel="1">
      <c r="A156" s="110">
        <v>5</v>
      </c>
      <c r="B156" s="16">
        <v>96534</v>
      </c>
      <c r="C156" s="16" t="s">
        <v>29</v>
      </c>
      <c r="D156" s="17" t="s">
        <v>562</v>
      </c>
      <c r="E156" s="16" t="s">
        <v>322</v>
      </c>
      <c r="F156" s="105">
        <v>9.7200000000000006</v>
      </c>
      <c r="G156" s="198"/>
      <c r="H156" s="106">
        <f t="shared" ref="H156:H167" si="30">ROUND(F156*G156,2)</f>
        <v>0</v>
      </c>
      <c r="I156" s="111" t="e">
        <f t="shared" si="27"/>
        <v>#DIV/0!</v>
      </c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66"/>
      <c r="AK156" s="66"/>
      <c r="AL156" s="66"/>
      <c r="AM156" s="66"/>
      <c r="AN156" s="66"/>
      <c r="AO156" s="66"/>
      <c r="AP156" s="66"/>
      <c r="AQ156" s="66"/>
      <c r="AR156" s="66"/>
      <c r="AS156" s="66"/>
      <c r="AT156" s="66"/>
      <c r="AU156" s="66"/>
      <c r="AV156" s="66"/>
      <c r="AW156" s="66"/>
      <c r="AX156" s="66"/>
      <c r="AY156" s="66"/>
      <c r="AZ156" s="66"/>
      <c r="BA156" s="66"/>
      <c r="BB156" s="66"/>
      <c r="BC156" s="66"/>
      <c r="BD156" s="66"/>
      <c r="BE156" s="66"/>
      <c r="BF156" s="66"/>
    </row>
    <row r="157" spans="1:58" s="67" customFormat="1" ht="40.5" outlineLevel="1">
      <c r="A157" s="110">
        <v>6</v>
      </c>
      <c r="B157" s="16">
        <v>96536</v>
      </c>
      <c r="C157" s="16" t="s">
        <v>29</v>
      </c>
      <c r="D157" s="17" t="s">
        <v>560</v>
      </c>
      <c r="E157" s="16" t="s">
        <v>322</v>
      </c>
      <c r="F157" s="105">
        <v>10.33</v>
      </c>
      <c r="G157" s="198"/>
      <c r="H157" s="106">
        <f t="shared" si="30"/>
        <v>0</v>
      </c>
      <c r="I157" s="111" t="e">
        <f t="shared" si="27"/>
        <v>#DIV/0!</v>
      </c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</row>
    <row r="158" spans="1:58" s="67" customFormat="1" ht="54" outlineLevel="1">
      <c r="A158" s="110">
        <v>7</v>
      </c>
      <c r="B158" s="16">
        <v>92419</v>
      </c>
      <c r="C158" s="16" t="s">
        <v>29</v>
      </c>
      <c r="D158" s="17" t="s">
        <v>561</v>
      </c>
      <c r="E158" s="16" t="s">
        <v>322</v>
      </c>
      <c r="F158" s="105">
        <v>12.32</v>
      </c>
      <c r="G158" s="198"/>
      <c r="H158" s="106">
        <f t="shared" ref="H158:H164" si="31">ROUND(F158*G158,2)</f>
        <v>0</v>
      </c>
      <c r="I158" s="111" t="e">
        <f t="shared" si="27"/>
        <v>#DIV/0!</v>
      </c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66"/>
      <c r="AH158" s="66"/>
      <c r="AI158" s="66"/>
      <c r="AJ158" s="66"/>
      <c r="AK158" s="66"/>
      <c r="AL158" s="66"/>
      <c r="AM158" s="66"/>
      <c r="AN158" s="66"/>
      <c r="AO158" s="66"/>
      <c r="AP158" s="66"/>
      <c r="AQ158" s="66"/>
      <c r="AR158" s="66"/>
      <c r="AS158" s="66"/>
      <c r="AT158" s="66"/>
      <c r="AU158" s="66"/>
      <c r="AV158" s="66"/>
      <c r="AW158" s="66"/>
      <c r="AX158" s="66"/>
      <c r="AY158" s="66"/>
      <c r="AZ158" s="66"/>
      <c r="BA158" s="66"/>
      <c r="BB158" s="66"/>
      <c r="BC158" s="66"/>
      <c r="BD158" s="66"/>
      <c r="BE158" s="66"/>
      <c r="BF158" s="66"/>
    </row>
    <row r="159" spans="1:58" s="67" customFormat="1" ht="40.5" outlineLevel="1">
      <c r="A159" s="110">
        <v>8</v>
      </c>
      <c r="B159" s="16">
        <v>101174</v>
      </c>
      <c r="C159" s="16" t="s">
        <v>29</v>
      </c>
      <c r="D159" s="17" t="s">
        <v>478</v>
      </c>
      <c r="E159" s="16" t="s">
        <v>45</v>
      </c>
      <c r="F159" s="105">
        <v>21</v>
      </c>
      <c r="G159" s="197"/>
      <c r="H159" s="106">
        <f t="shared" si="31"/>
        <v>0</v>
      </c>
      <c r="I159" s="111" t="e">
        <f t="shared" si="27"/>
        <v>#DIV/0!</v>
      </c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66"/>
      <c r="AJ159" s="66"/>
      <c r="AK159" s="66"/>
      <c r="AL159" s="66"/>
      <c r="AM159" s="66"/>
      <c r="AN159" s="66"/>
      <c r="AO159" s="66"/>
      <c r="AP159" s="66"/>
      <c r="AQ159" s="66"/>
      <c r="AR159" s="66"/>
      <c r="AS159" s="66"/>
      <c r="AT159" s="66"/>
      <c r="AU159" s="66"/>
      <c r="AV159" s="66"/>
      <c r="AW159" s="66"/>
      <c r="AX159" s="66"/>
      <c r="AY159" s="66"/>
      <c r="AZ159" s="66"/>
      <c r="BA159" s="66"/>
      <c r="BB159" s="66"/>
      <c r="BC159" s="66"/>
      <c r="BD159" s="66"/>
      <c r="BE159" s="66"/>
      <c r="BF159" s="66"/>
    </row>
    <row r="160" spans="1:58" s="67" customFormat="1" ht="27" outlineLevel="1">
      <c r="A160" s="110">
        <v>9</v>
      </c>
      <c r="B160" s="16">
        <v>96545</v>
      </c>
      <c r="C160" s="16" t="s">
        <v>29</v>
      </c>
      <c r="D160" s="17" t="s">
        <v>540</v>
      </c>
      <c r="E160" s="16" t="s">
        <v>56</v>
      </c>
      <c r="F160" s="105">
        <v>75.52</v>
      </c>
      <c r="G160" s="197"/>
      <c r="H160" s="106">
        <f t="shared" si="31"/>
        <v>0</v>
      </c>
      <c r="I160" s="111" t="e">
        <f t="shared" si="27"/>
        <v>#DIV/0!</v>
      </c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  <c r="AG160" s="66"/>
      <c r="AH160" s="66"/>
      <c r="AI160" s="66"/>
      <c r="AJ160" s="66"/>
      <c r="AK160" s="66"/>
      <c r="AL160" s="66"/>
      <c r="AM160" s="66"/>
      <c r="AN160" s="66"/>
      <c r="AO160" s="66"/>
      <c r="AP160" s="66"/>
      <c r="AQ160" s="66"/>
      <c r="AR160" s="66"/>
      <c r="AS160" s="66"/>
      <c r="AT160" s="66"/>
      <c r="AU160" s="66"/>
      <c r="AV160" s="66"/>
      <c r="AW160" s="66"/>
      <c r="AX160" s="66"/>
      <c r="AY160" s="66"/>
      <c r="AZ160" s="66"/>
      <c r="BA160" s="66"/>
      <c r="BB160" s="66"/>
      <c r="BC160" s="66"/>
      <c r="BD160" s="66"/>
      <c r="BE160" s="66"/>
      <c r="BF160" s="66"/>
    </row>
    <row r="161" spans="1:58" s="67" customFormat="1" ht="40.5" outlineLevel="1">
      <c r="A161" s="110">
        <v>10</v>
      </c>
      <c r="B161" s="16">
        <v>92915</v>
      </c>
      <c r="C161" s="16" t="s">
        <v>29</v>
      </c>
      <c r="D161" s="17" t="s">
        <v>543</v>
      </c>
      <c r="E161" s="16" t="s">
        <v>56</v>
      </c>
      <c r="F161" s="105">
        <v>15.65</v>
      </c>
      <c r="G161" s="197"/>
      <c r="H161" s="106">
        <f t="shared" si="31"/>
        <v>0</v>
      </c>
      <c r="I161" s="111" t="e">
        <f t="shared" si="27"/>
        <v>#DIV/0!</v>
      </c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66"/>
      <c r="AH161" s="66"/>
      <c r="AI161" s="66"/>
      <c r="AJ161" s="66"/>
      <c r="AK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66"/>
      <c r="AV161" s="66"/>
      <c r="AW161" s="66"/>
      <c r="AX161" s="66"/>
      <c r="AY161" s="66"/>
      <c r="AZ161" s="66"/>
      <c r="BA161" s="66"/>
      <c r="BB161" s="66"/>
      <c r="BC161" s="66"/>
      <c r="BD161" s="66"/>
      <c r="BE161" s="66"/>
      <c r="BF161" s="66"/>
    </row>
    <row r="162" spans="1:58" s="67" customFormat="1" ht="40.5" outlineLevel="1">
      <c r="A162" s="110">
        <v>11</v>
      </c>
      <c r="B162" s="16">
        <v>92762</v>
      </c>
      <c r="C162" s="16" t="s">
        <v>29</v>
      </c>
      <c r="D162" s="17" t="s">
        <v>541</v>
      </c>
      <c r="E162" s="16" t="s">
        <v>56</v>
      </c>
      <c r="F162" s="105">
        <v>38</v>
      </c>
      <c r="G162" s="197"/>
      <c r="H162" s="106">
        <f t="shared" si="31"/>
        <v>0</v>
      </c>
      <c r="I162" s="111" t="e">
        <f t="shared" si="27"/>
        <v>#DIV/0!</v>
      </c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  <c r="AG162" s="66"/>
      <c r="AH162" s="66"/>
      <c r="AI162" s="66"/>
      <c r="AJ162" s="66"/>
      <c r="AK162" s="66"/>
      <c r="AL162" s="66"/>
      <c r="AM162" s="66"/>
      <c r="AN162" s="66"/>
      <c r="AO162" s="66"/>
      <c r="AP162" s="66"/>
      <c r="AQ162" s="66"/>
      <c r="AR162" s="66"/>
      <c r="AS162" s="66"/>
      <c r="AT162" s="66"/>
      <c r="AU162" s="66"/>
      <c r="AV162" s="66"/>
      <c r="AW162" s="66"/>
      <c r="AX162" s="66"/>
      <c r="AY162" s="66"/>
      <c r="AZ162" s="66"/>
      <c r="BA162" s="66"/>
      <c r="BB162" s="66"/>
      <c r="BC162" s="66"/>
      <c r="BD162" s="66"/>
      <c r="BE162" s="66"/>
      <c r="BF162" s="66"/>
    </row>
    <row r="163" spans="1:58" s="67" customFormat="1" ht="40.5" outlineLevel="1">
      <c r="A163" s="110">
        <v>12</v>
      </c>
      <c r="B163" s="16">
        <v>92759</v>
      </c>
      <c r="C163" s="16" t="s">
        <v>29</v>
      </c>
      <c r="D163" s="17" t="s">
        <v>542</v>
      </c>
      <c r="E163" s="16" t="s">
        <v>56</v>
      </c>
      <c r="F163" s="105">
        <v>11.3</v>
      </c>
      <c r="G163" s="197"/>
      <c r="H163" s="106">
        <f t="shared" si="31"/>
        <v>0</v>
      </c>
      <c r="I163" s="111" t="e">
        <f t="shared" si="27"/>
        <v>#DIV/0!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  <c r="AK163" s="66"/>
      <c r="AL163" s="66"/>
      <c r="AM163" s="66"/>
      <c r="AN163" s="66"/>
      <c r="AO163" s="66"/>
      <c r="AP163" s="66"/>
      <c r="AQ163" s="66"/>
      <c r="AR163" s="66"/>
      <c r="AS163" s="66"/>
      <c r="AT163" s="66"/>
      <c r="AU163" s="66"/>
      <c r="AV163" s="66"/>
      <c r="AW163" s="66"/>
      <c r="AX163" s="66"/>
      <c r="AY163" s="66"/>
      <c r="AZ163" s="66"/>
      <c r="BA163" s="66"/>
      <c r="BB163" s="66"/>
      <c r="BC163" s="66"/>
      <c r="BD163" s="66"/>
      <c r="BE163" s="66"/>
      <c r="BF163" s="66"/>
    </row>
    <row r="164" spans="1:58" s="67" customFormat="1" ht="40.5" outlineLevel="1">
      <c r="A164" s="110">
        <v>13</v>
      </c>
      <c r="B164" s="74">
        <v>94970</v>
      </c>
      <c r="C164" s="74" t="s">
        <v>29</v>
      </c>
      <c r="D164" s="75" t="s">
        <v>371</v>
      </c>
      <c r="E164" s="74" t="s">
        <v>323</v>
      </c>
      <c r="F164" s="178">
        <v>3.1</v>
      </c>
      <c r="G164" s="199"/>
      <c r="H164" s="76">
        <f t="shared" si="31"/>
        <v>0</v>
      </c>
      <c r="I164" s="111" t="e">
        <f t="shared" si="27"/>
        <v>#DIV/0!</v>
      </c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66"/>
      <c r="AH164" s="66"/>
      <c r="AI164" s="66"/>
      <c r="AJ164" s="66"/>
      <c r="AK164" s="66"/>
      <c r="AL164" s="66"/>
      <c r="AM164" s="66"/>
      <c r="AN164" s="66"/>
      <c r="AO164" s="66"/>
      <c r="AP164" s="66"/>
      <c r="AQ164" s="66"/>
      <c r="AR164" s="66"/>
      <c r="AS164" s="66"/>
      <c r="AT164" s="66"/>
      <c r="AU164" s="66"/>
      <c r="AV164" s="66"/>
      <c r="AW164" s="66"/>
      <c r="AX164" s="66"/>
      <c r="AY164" s="66"/>
      <c r="AZ164" s="66"/>
      <c r="BA164" s="66"/>
      <c r="BB164" s="66"/>
      <c r="BC164" s="66"/>
      <c r="BD164" s="66"/>
      <c r="BE164" s="66"/>
      <c r="BF164" s="66"/>
    </row>
    <row r="165" spans="1:58" s="67" customFormat="1" ht="40.5" outlineLevel="1">
      <c r="A165" s="110">
        <v>14</v>
      </c>
      <c r="B165" s="16">
        <v>98546</v>
      </c>
      <c r="C165" s="16" t="s">
        <v>29</v>
      </c>
      <c r="D165" s="17" t="s">
        <v>544</v>
      </c>
      <c r="E165" s="16" t="s">
        <v>322</v>
      </c>
      <c r="F165" s="105">
        <v>26.28</v>
      </c>
      <c r="G165" s="197"/>
      <c r="H165" s="106">
        <f t="shared" si="30"/>
        <v>0</v>
      </c>
      <c r="I165" s="111" t="e">
        <f t="shared" si="27"/>
        <v>#DIV/0!</v>
      </c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  <c r="AG165" s="66"/>
      <c r="AH165" s="66"/>
      <c r="AI165" s="66"/>
      <c r="AJ165" s="66"/>
      <c r="AK165" s="66"/>
      <c r="AL165" s="66"/>
      <c r="AM165" s="66"/>
      <c r="AN165" s="66"/>
      <c r="AO165" s="66"/>
      <c r="AP165" s="66"/>
      <c r="AQ165" s="66"/>
      <c r="AR165" s="66"/>
      <c r="AS165" s="66"/>
      <c r="AT165" s="66"/>
      <c r="AU165" s="66"/>
      <c r="AV165" s="66"/>
      <c r="AW165" s="66"/>
      <c r="AX165" s="66"/>
      <c r="AY165" s="66"/>
      <c r="AZ165" s="66"/>
      <c r="BA165" s="66"/>
      <c r="BB165" s="66"/>
      <c r="BC165" s="66"/>
      <c r="BD165" s="66"/>
      <c r="BE165" s="66"/>
      <c r="BF165" s="66"/>
    </row>
    <row r="166" spans="1:58" s="67" customFormat="1" ht="40.5" outlineLevel="1">
      <c r="A166" s="110">
        <v>15</v>
      </c>
      <c r="B166" s="16">
        <v>103318</v>
      </c>
      <c r="C166" s="16" t="s">
        <v>29</v>
      </c>
      <c r="D166" s="17" t="s">
        <v>545</v>
      </c>
      <c r="E166" s="16" t="s">
        <v>322</v>
      </c>
      <c r="F166" s="105">
        <v>7.45</v>
      </c>
      <c r="G166" s="198"/>
      <c r="H166" s="106">
        <f t="shared" si="30"/>
        <v>0</v>
      </c>
      <c r="I166" s="111" t="e">
        <f t="shared" si="27"/>
        <v>#DIV/0!</v>
      </c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  <c r="AI166" s="66"/>
      <c r="AJ166" s="66"/>
      <c r="AK166" s="66"/>
      <c r="AL166" s="66"/>
      <c r="AM166" s="66"/>
      <c r="AN166" s="66"/>
      <c r="AO166" s="66"/>
      <c r="AP166" s="66"/>
      <c r="AQ166" s="66"/>
      <c r="AR166" s="66"/>
      <c r="AS166" s="66"/>
      <c r="AT166" s="66"/>
      <c r="AU166" s="66"/>
      <c r="AV166" s="66"/>
      <c r="AW166" s="66"/>
      <c r="AX166" s="66"/>
      <c r="AY166" s="66"/>
      <c r="AZ166" s="66"/>
      <c r="BA166" s="66"/>
      <c r="BB166" s="66"/>
      <c r="BC166" s="66"/>
      <c r="BD166" s="66"/>
      <c r="BE166" s="66"/>
      <c r="BF166" s="66"/>
    </row>
    <row r="167" spans="1:58" s="67" customFormat="1" ht="13.5" outlineLevel="1">
      <c r="A167" s="110">
        <v>16</v>
      </c>
      <c r="B167" s="16" t="s">
        <v>390</v>
      </c>
      <c r="C167" s="16" t="s">
        <v>324</v>
      </c>
      <c r="D167" s="17" t="s">
        <v>391</v>
      </c>
      <c r="E167" s="16" t="s">
        <v>323</v>
      </c>
      <c r="F167" s="105">
        <v>0.44</v>
      </c>
      <c r="G167" s="198"/>
      <c r="H167" s="106">
        <f t="shared" si="30"/>
        <v>0</v>
      </c>
      <c r="I167" s="111" t="e">
        <f t="shared" si="27"/>
        <v>#DIV/0!</v>
      </c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  <c r="AM167" s="66"/>
      <c r="AN167" s="66"/>
      <c r="AO167" s="66"/>
      <c r="AP167" s="66"/>
      <c r="AQ167" s="66"/>
      <c r="AR167" s="66"/>
      <c r="AS167" s="66"/>
      <c r="AT167" s="66"/>
      <c r="AU167" s="66"/>
      <c r="AV167" s="66"/>
      <c r="AW167" s="66"/>
      <c r="AX167" s="66"/>
      <c r="AY167" s="66"/>
      <c r="AZ167" s="66"/>
      <c r="BA167" s="66"/>
      <c r="BB167" s="66"/>
      <c r="BC167" s="66"/>
      <c r="BD167" s="66"/>
      <c r="BE167" s="66"/>
      <c r="BF167" s="66"/>
    </row>
    <row r="168" spans="1:58" s="67" customFormat="1" ht="13.5">
      <c r="A168" s="112"/>
      <c r="B168" s="112"/>
      <c r="C168" s="112"/>
      <c r="D168" s="113" t="s">
        <v>366</v>
      </c>
      <c r="E168" s="119" t="s">
        <v>375</v>
      </c>
      <c r="F168" s="115"/>
      <c r="G168" s="116"/>
      <c r="H168" s="117">
        <f>SUM(H152:H167)</f>
        <v>0</v>
      </c>
      <c r="I168" s="118" t="e">
        <f>SUM(I152:I167)</f>
        <v>#DIV/0!</v>
      </c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  <c r="AI168" s="66"/>
      <c r="AJ168" s="66"/>
      <c r="AK168" s="66"/>
      <c r="AL168" s="66"/>
      <c r="AM168" s="66"/>
      <c r="AN168" s="66"/>
      <c r="AO168" s="66"/>
      <c r="AP168" s="66"/>
      <c r="AQ168" s="66"/>
      <c r="AR168" s="66"/>
      <c r="AS168" s="66"/>
      <c r="AT168" s="66"/>
      <c r="AU168" s="66"/>
      <c r="AV168" s="66"/>
      <c r="AW168" s="66"/>
      <c r="AX168" s="66"/>
      <c r="AY168" s="66"/>
      <c r="AZ168" s="66"/>
      <c r="BA168" s="66"/>
      <c r="BB168" s="66"/>
      <c r="BC168" s="66"/>
      <c r="BD168" s="66"/>
      <c r="BE168" s="66"/>
      <c r="BF168" s="66"/>
    </row>
    <row r="169" spans="1:58" s="67" customFormat="1" ht="13.5">
      <c r="A169" s="66"/>
      <c r="B169" s="66"/>
      <c r="C169" s="66"/>
      <c r="D169" s="68"/>
      <c r="E169" s="66"/>
      <c r="F169" s="69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  <c r="AI169" s="66"/>
      <c r="AJ169" s="66"/>
      <c r="AK169" s="66"/>
      <c r="AL169" s="66"/>
      <c r="AM169" s="66"/>
      <c r="AN169" s="66"/>
      <c r="AO169" s="66"/>
      <c r="AP169" s="66"/>
      <c r="AQ169" s="66"/>
      <c r="AR169" s="66"/>
      <c r="AS169" s="66"/>
      <c r="AT169" s="66"/>
      <c r="AU169" s="66"/>
      <c r="AV169" s="66"/>
      <c r="AW169" s="66"/>
      <c r="AX169" s="66"/>
      <c r="AY169" s="66"/>
      <c r="AZ169" s="66"/>
      <c r="BA169" s="66"/>
      <c r="BB169" s="66"/>
      <c r="BC169" s="66"/>
      <c r="BD169" s="66"/>
      <c r="BE169" s="66"/>
    </row>
    <row r="170" spans="1:58" s="67" customFormat="1" ht="25.5">
      <c r="A170" s="103"/>
      <c r="B170" s="103" t="s">
        <v>551</v>
      </c>
      <c r="C170" s="84" t="s">
        <v>365</v>
      </c>
      <c r="D170" s="107" t="s">
        <v>405</v>
      </c>
      <c r="E170" s="103" t="s">
        <v>360</v>
      </c>
      <c r="F170" s="104" t="s">
        <v>361</v>
      </c>
      <c r="G170" s="108" t="s">
        <v>362</v>
      </c>
      <c r="H170" s="109" t="s">
        <v>363</v>
      </c>
      <c r="I170" s="103" t="s">
        <v>364</v>
      </c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  <c r="AI170" s="66"/>
      <c r="AJ170" s="66"/>
      <c r="AK170" s="66"/>
      <c r="AL170" s="66"/>
      <c r="AM170" s="66"/>
      <c r="AN170" s="66"/>
      <c r="AO170" s="66"/>
      <c r="AP170" s="66"/>
      <c r="AQ170" s="66"/>
      <c r="AR170" s="66"/>
      <c r="AS170" s="66"/>
      <c r="AT170" s="66"/>
      <c r="AU170" s="66"/>
      <c r="AV170" s="66"/>
      <c r="AW170" s="66"/>
      <c r="AX170" s="66"/>
      <c r="AY170" s="66"/>
      <c r="AZ170" s="66"/>
      <c r="BA170" s="66"/>
      <c r="BB170" s="66"/>
      <c r="BC170" s="66"/>
      <c r="BD170" s="66"/>
      <c r="BE170" s="66"/>
      <c r="BF170" s="66"/>
    </row>
    <row r="171" spans="1:58" s="67" customFormat="1" ht="13.5" outlineLevel="1">
      <c r="A171" s="110">
        <v>1</v>
      </c>
      <c r="B171" s="16">
        <v>88264</v>
      </c>
      <c r="C171" s="16" t="s">
        <v>29</v>
      </c>
      <c r="D171" s="17" t="s">
        <v>278</v>
      </c>
      <c r="E171" s="16" t="s">
        <v>276</v>
      </c>
      <c r="F171" s="102">
        <v>7.0999999999999994E-2</v>
      </c>
      <c r="G171" s="197"/>
      <c r="H171" s="106">
        <f>ROUND(F171*G171,2)</f>
        <v>0</v>
      </c>
      <c r="I171" s="111" t="e">
        <f>H171/$H$179</f>
        <v>#DIV/0!</v>
      </c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66"/>
      <c r="AJ171" s="66"/>
      <c r="AK171" s="66"/>
      <c r="AL171" s="66"/>
      <c r="AM171" s="66"/>
      <c r="AN171" s="66"/>
      <c r="AO171" s="66"/>
      <c r="AP171" s="66"/>
      <c r="AQ171" s="66"/>
      <c r="AR171" s="66"/>
      <c r="AS171" s="66"/>
      <c r="AT171" s="66"/>
      <c r="AU171" s="66"/>
      <c r="AV171" s="66"/>
      <c r="AW171" s="66"/>
      <c r="AX171" s="66"/>
      <c r="AY171" s="66"/>
      <c r="AZ171" s="66"/>
      <c r="BA171" s="66"/>
      <c r="BB171" s="66"/>
      <c r="BC171" s="66"/>
      <c r="BD171" s="66"/>
      <c r="BE171" s="66"/>
      <c r="BF171" s="66"/>
    </row>
    <row r="172" spans="1:58" s="67" customFormat="1" ht="27" outlineLevel="1">
      <c r="A172" s="110">
        <v>2</v>
      </c>
      <c r="B172" s="16">
        <v>88267</v>
      </c>
      <c r="C172" s="16" t="s">
        <v>29</v>
      </c>
      <c r="D172" s="17" t="s">
        <v>317</v>
      </c>
      <c r="E172" s="16" t="s">
        <v>276</v>
      </c>
      <c r="F172" s="102">
        <v>7.0999999999999994E-2</v>
      </c>
      <c r="G172" s="197"/>
      <c r="H172" s="106">
        <f t="shared" ref="H172:H175" si="32">ROUND(F172*G172,2)</f>
        <v>0</v>
      </c>
      <c r="I172" s="111" t="e">
        <f t="shared" ref="I172:I178" si="33">H172/$H$179</f>
        <v>#DIV/0!</v>
      </c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66"/>
      <c r="AH172" s="66"/>
      <c r="AI172" s="66"/>
      <c r="AJ172" s="66"/>
      <c r="AK172" s="66"/>
      <c r="AL172" s="66"/>
      <c r="AM172" s="66"/>
      <c r="AN172" s="66"/>
      <c r="AO172" s="66"/>
      <c r="AP172" s="66"/>
      <c r="AQ172" s="66"/>
      <c r="AR172" s="66"/>
      <c r="AS172" s="66"/>
      <c r="AT172" s="66"/>
      <c r="AU172" s="66"/>
      <c r="AV172" s="66"/>
      <c r="AW172" s="66"/>
      <c r="AX172" s="66"/>
      <c r="AY172" s="66"/>
      <c r="AZ172" s="66"/>
      <c r="BA172" s="66"/>
      <c r="BB172" s="66"/>
      <c r="BC172" s="66"/>
      <c r="BD172" s="66"/>
      <c r="BE172" s="66"/>
      <c r="BF172" s="66"/>
    </row>
    <row r="173" spans="1:58" s="67" customFormat="1" ht="13.5" outlineLevel="1">
      <c r="A173" s="110">
        <v>3</v>
      </c>
      <c r="B173" s="16">
        <v>88309</v>
      </c>
      <c r="C173" s="16" t="s">
        <v>29</v>
      </c>
      <c r="D173" s="17" t="s">
        <v>302</v>
      </c>
      <c r="E173" s="16" t="s">
        <v>276</v>
      </c>
      <c r="F173" s="102">
        <v>7.0999999999999994E-2</v>
      </c>
      <c r="G173" s="197"/>
      <c r="H173" s="106">
        <f t="shared" si="32"/>
        <v>0</v>
      </c>
      <c r="I173" s="111" t="e">
        <f t="shared" si="33"/>
        <v>#DIV/0!</v>
      </c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  <c r="AI173" s="66"/>
      <c r="AJ173" s="66"/>
      <c r="AK173" s="66"/>
      <c r="AL173" s="66"/>
      <c r="AM173" s="66"/>
      <c r="AN173" s="66"/>
      <c r="AO173" s="66"/>
      <c r="AP173" s="66"/>
      <c r="AQ173" s="66"/>
      <c r="AR173" s="66"/>
      <c r="AS173" s="66"/>
      <c r="AT173" s="66"/>
      <c r="AU173" s="66"/>
      <c r="AV173" s="66"/>
      <c r="AW173" s="66"/>
      <c r="AX173" s="66"/>
      <c r="AY173" s="66"/>
      <c r="AZ173" s="66"/>
      <c r="BA173" s="66"/>
      <c r="BB173" s="66"/>
      <c r="BC173" s="66"/>
      <c r="BD173" s="66"/>
      <c r="BE173" s="66"/>
      <c r="BF173" s="66"/>
    </row>
    <row r="174" spans="1:58" s="67" customFormat="1" ht="13.5" outlineLevel="1">
      <c r="A174" s="110">
        <v>4</v>
      </c>
      <c r="B174" s="16">
        <v>88310</v>
      </c>
      <c r="C174" s="16" t="s">
        <v>29</v>
      </c>
      <c r="D174" s="17" t="s">
        <v>314</v>
      </c>
      <c r="E174" s="16" t="s">
        <v>276</v>
      </c>
      <c r="F174" s="102">
        <v>7.0999999999999994E-2</v>
      </c>
      <c r="G174" s="197"/>
      <c r="H174" s="106">
        <f t="shared" si="32"/>
        <v>0</v>
      </c>
      <c r="I174" s="111" t="e">
        <f t="shared" si="33"/>
        <v>#DIV/0!</v>
      </c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66"/>
      <c r="AH174" s="66"/>
      <c r="AI174" s="66"/>
      <c r="AJ174" s="66"/>
      <c r="AK174" s="66"/>
      <c r="AL174" s="66"/>
      <c r="AM174" s="66"/>
      <c r="AN174" s="66"/>
      <c r="AO174" s="66"/>
      <c r="AP174" s="66"/>
      <c r="AQ174" s="66"/>
      <c r="AR174" s="66"/>
      <c r="AS174" s="66"/>
      <c r="AT174" s="66"/>
      <c r="AU174" s="66"/>
      <c r="AV174" s="66"/>
      <c r="AW174" s="66"/>
      <c r="AX174" s="66"/>
      <c r="AY174" s="66"/>
      <c r="AZ174" s="66"/>
      <c r="BA174" s="66"/>
      <c r="BB174" s="66"/>
      <c r="BC174" s="66"/>
      <c r="BD174" s="66"/>
      <c r="BE174" s="66"/>
      <c r="BF174" s="66"/>
    </row>
    <row r="175" spans="1:58" s="67" customFormat="1" ht="13.5" outlineLevel="1">
      <c r="A175" s="110">
        <v>5</v>
      </c>
      <c r="B175" s="16">
        <v>88316</v>
      </c>
      <c r="C175" s="16" t="s">
        <v>29</v>
      </c>
      <c r="D175" s="17" t="s">
        <v>279</v>
      </c>
      <c r="E175" s="16" t="s">
        <v>276</v>
      </c>
      <c r="F175" s="102">
        <v>1.1379999999999999</v>
      </c>
      <c r="G175" s="197"/>
      <c r="H175" s="106">
        <f t="shared" si="32"/>
        <v>0</v>
      </c>
      <c r="I175" s="111" t="e">
        <f t="shared" si="33"/>
        <v>#DIV/0!</v>
      </c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  <c r="AG175" s="66"/>
      <c r="AH175" s="66"/>
      <c r="AI175" s="66"/>
      <c r="AJ175" s="66"/>
      <c r="AK175" s="66"/>
      <c r="AL175" s="66"/>
      <c r="AM175" s="66"/>
      <c r="AN175" s="66"/>
      <c r="AO175" s="66"/>
      <c r="AP175" s="66"/>
      <c r="AQ175" s="66"/>
      <c r="AR175" s="66"/>
      <c r="AS175" s="66"/>
      <c r="AT175" s="66"/>
      <c r="AU175" s="66"/>
      <c r="AV175" s="66"/>
      <c r="AW175" s="66"/>
      <c r="AX175" s="66"/>
      <c r="AY175" s="66"/>
      <c r="AZ175" s="66"/>
      <c r="BA175" s="66"/>
      <c r="BB175" s="66"/>
      <c r="BC175" s="66"/>
      <c r="BD175" s="66"/>
      <c r="BE175" s="66"/>
      <c r="BF175" s="66"/>
    </row>
    <row r="176" spans="1:58" s="67" customFormat="1" ht="13.5" outlineLevel="1">
      <c r="A176" s="110">
        <v>6</v>
      </c>
      <c r="B176" s="16">
        <v>38400</v>
      </c>
      <c r="C176" s="16" t="s">
        <v>346</v>
      </c>
      <c r="D176" s="17" t="s">
        <v>410</v>
      </c>
      <c r="E176" s="16" t="s">
        <v>39</v>
      </c>
      <c r="F176" s="105">
        <v>3</v>
      </c>
      <c r="G176" s="197"/>
      <c r="H176" s="106">
        <f t="shared" ref="H176:H178" si="34">ROUND(F176*G176,2)</f>
        <v>0</v>
      </c>
      <c r="I176" s="111" t="e">
        <f t="shared" si="33"/>
        <v>#DIV/0!</v>
      </c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  <c r="AK176" s="66"/>
      <c r="AL176" s="66"/>
      <c r="AM176" s="66"/>
      <c r="AN176" s="66"/>
      <c r="AO176" s="66"/>
      <c r="AP176" s="66"/>
      <c r="AQ176" s="66"/>
      <c r="AR176" s="66"/>
      <c r="AS176" s="66"/>
      <c r="AT176" s="66"/>
      <c r="AU176" s="66"/>
      <c r="AV176" s="66"/>
      <c r="AW176" s="66"/>
      <c r="AX176" s="66"/>
      <c r="AY176" s="66"/>
      <c r="AZ176" s="66"/>
      <c r="BA176" s="66"/>
      <c r="BB176" s="66"/>
      <c r="BC176" s="66"/>
      <c r="BD176" s="66"/>
      <c r="BE176" s="66"/>
      <c r="BF176" s="66"/>
    </row>
    <row r="177" spans="1:58" s="67" customFormat="1" ht="27" outlineLevel="1">
      <c r="A177" s="110">
        <v>7</v>
      </c>
      <c r="B177" s="16">
        <v>3</v>
      </c>
      <c r="C177" s="16" t="s">
        <v>346</v>
      </c>
      <c r="D177" s="17" t="s">
        <v>411</v>
      </c>
      <c r="E177" s="16" t="s">
        <v>277</v>
      </c>
      <c r="F177" s="101">
        <v>5.33E-2</v>
      </c>
      <c r="G177" s="197"/>
      <c r="H177" s="106">
        <f t="shared" si="34"/>
        <v>0</v>
      </c>
      <c r="I177" s="111" t="e">
        <f t="shared" si="33"/>
        <v>#DIV/0!</v>
      </c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66"/>
      <c r="AH177" s="66"/>
      <c r="AI177" s="66"/>
      <c r="AJ177" s="66"/>
      <c r="AK177" s="66"/>
      <c r="AL177" s="66"/>
      <c r="AM177" s="66"/>
      <c r="AN177" s="66"/>
      <c r="AO177" s="66"/>
      <c r="AP177" s="66"/>
      <c r="AQ177" s="66"/>
      <c r="AR177" s="66"/>
      <c r="AS177" s="66"/>
      <c r="AT177" s="66"/>
      <c r="AU177" s="66"/>
      <c r="AV177" s="66"/>
      <c r="AW177" s="66"/>
      <c r="AX177" s="66"/>
      <c r="AY177" s="66"/>
      <c r="AZ177" s="66"/>
      <c r="BA177" s="66"/>
      <c r="BB177" s="66"/>
      <c r="BC177" s="66"/>
      <c r="BD177" s="66"/>
      <c r="BE177" s="66"/>
      <c r="BF177" s="66"/>
    </row>
    <row r="178" spans="1:58" s="67" customFormat="1" ht="13.5" outlineLevel="1">
      <c r="A178" s="110">
        <v>8</v>
      </c>
      <c r="B178" s="16">
        <v>5318</v>
      </c>
      <c r="C178" s="16" t="s">
        <v>346</v>
      </c>
      <c r="D178" s="17" t="s">
        <v>412</v>
      </c>
      <c r="E178" s="16" t="s">
        <v>277</v>
      </c>
      <c r="F178" s="105">
        <v>0.04</v>
      </c>
      <c r="G178" s="197"/>
      <c r="H178" s="106">
        <f t="shared" si="34"/>
        <v>0</v>
      </c>
      <c r="I178" s="111" t="e">
        <f t="shared" si="33"/>
        <v>#DIV/0!</v>
      </c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66"/>
      <c r="AH178" s="66"/>
      <c r="AI178" s="66"/>
      <c r="AJ178" s="66"/>
      <c r="AK178" s="66"/>
      <c r="AL178" s="66"/>
      <c r="AM178" s="66"/>
      <c r="AN178" s="66"/>
      <c r="AO178" s="66"/>
      <c r="AP178" s="66"/>
      <c r="AQ178" s="66"/>
      <c r="AR178" s="66"/>
      <c r="AS178" s="66"/>
      <c r="AT178" s="66"/>
      <c r="AU178" s="66"/>
      <c r="AV178" s="66"/>
      <c r="AW178" s="66"/>
      <c r="AX178" s="66"/>
      <c r="AY178" s="66"/>
      <c r="AZ178" s="66"/>
      <c r="BA178" s="66"/>
      <c r="BB178" s="66"/>
      <c r="BC178" s="66"/>
      <c r="BD178" s="66"/>
      <c r="BE178" s="66"/>
      <c r="BF178" s="66"/>
    </row>
    <row r="179" spans="1:58" s="67" customFormat="1" ht="13.5">
      <c r="A179" s="112"/>
      <c r="B179" s="112"/>
      <c r="C179" s="112"/>
      <c r="D179" s="113" t="s">
        <v>366</v>
      </c>
      <c r="E179" s="119" t="s">
        <v>322</v>
      </c>
      <c r="F179" s="115"/>
      <c r="G179" s="116"/>
      <c r="H179" s="117">
        <f>SUM(H171:H178)</f>
        <v>0</v>
      </c>
      <c r="I179" s="118" t="e">
        <f>SUM(I171:I178)</f>
        <v>#DIV/0!</v>
      </c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66"/>
      <c r="AH179" s="66"/>
      <c r="AI179" s="66"/>
      <c r="AJ179" s="66"/>
      <c r="AK179" s="66"/>
      <c r="AL179" s="66"/>
      <c r="AM179" s="66"/>
      <c r="AN179" s="66"/>
      <c r="AO179" s="66"/>
      <c r="AP179" s="66"/>
      <c r="AQ179" s="66"/>
      <c r="AR179" s="66"/>
      <c r="AS179" s="66"/>
      <c r="AT179" s="66"/>
      <c r="AU179" s="66"/>
      <c r="AV179" s="66"/>
      <c r="AW179" s="66"/>
      <c r="AX179" s="66"/>
      <c r="AY179" s="66"/>
      <c r="AZ179" s="66"/>
      <c r="BA179" s="66"/>
      <c r="BB179" s="66"/>
      <c r="BC179" s="66"/>
      <c r="BD179" s="66"/>
      <c r="BE179" s="66"/>
      <c r="BF179" s="66"/>
    </row>
    <row r="180" spans="1:58" s="67" customFormat="1" ht="13.5">
      <c r="A180" s="66"/>
      <c r="B180" s="66"/>
      <c r="C180" s="66"/>
      <c r="D180" s="68"/>
      <c r="E180" s="66"/>
      <c r="F180" s="69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66"/>
      <c r="AH180" s="66"/>
      <c r="AI180" s="66"/>
      <c r="AJ180" s="66"/>
      <c r="AK180" s="66"/>
      <c r="AL180" s="66"/>
      <c r="AM180" s="66"/>
      <c r="AN180" s="66"/>
      <c r="AO180" s="66"/>
      <c r="AP180" s="66"/>
      <c r="AQ180" s="66"/>
      <c r="AR180" s="66"/>
      <c r="AS180" s="66"/>
      <c r="AT180" s="66"/>
      <c r="AU180" s="66"/>
      <c r="AV180" s="66"/>
      <c r="AW180" s="66"/>
      <c r="AX180" s="66"/>
      <c r="AY180" s="66"/>
      <c r="AZ180" s="66"/>
      <c r="BA180" s="66"/>
      <c r="BB180" s="66"/>
      <c r="BC180" s="66"/>
      <c r="BD180" s="66"/>
      <c r="BE180" s="66"/>
    </row>
    <row r="185" spans="1:58" s="52" customFormat="1" ht="16.5">
      <c r="A185" s="91"/>
      <c r="B185" s="87"/>
      <c r="C185" s="87"/>
      <c r="D185" s="88"/>
      <c r="E185" s="89"/>
      <c r="F185" s="59"/>
      <c r="G185" s="90"/>
      <c r="H185" s="90"/>
      <c r="I185" s="90"/>
    </row>
    <row r="186" spans="1:58" s="52" customFormat="1" ht="16.5">
      <c r="A186" s="91"/>
      <c r="B186" s="87"/>
      <c r="C186" s="87"/>
      <c r="D186" s="88"/>
      <c r="E186" s="89"/>
      <c r="F186" s="59"/>
      <c r="G186" s="90"/>
      <c r="H186" s="90"/>
      <c r="I186" s="90"/>
    </row>
    <row r="187" spans="1:58" s="52" customFormat="1" ht="15" customHeight="1">
      <c r="D187" s="92"/>
      <c r="F187" s="59"/>
    </row>
    <row r="188" spans="1:58" s="52" customFormat="1" ht="15.75" customHeight="1">
      <c r="D188" s="92"/>
      <c r="F188" s="59"/>
    </row>
    <row r="189" spans="1:58" s="52" customFormat="1" ht="15.75" customHeight="1">
      <c r="D189" s="55"/>
      <c r="F189" s="59"/>
    </row>
    <row r="190" spans="1:58" s="52" customFormat="1" ht="15.75" customHeight="1">
      <c r="D190" s="55"/>
      <c r="F190" s="59"/>
    </row>
  </sheetData>
  <mergeCells count="4">
    <mergeCell ref="A1:I1"/>
    <mergeCell ref="A2:I2"/>
    <mergeCell ref="A10:I10"/>
    <mergeCell ref="A7:I7"/>
  </mergeCells>
  <printOptions horizontalCentered="1"/>
  <pageMargins left="0.31496062992125984" right="0.31496062992125984" top="0.31496062992125984" bottom="0.31496062992125984" header="0" footer="0"/>
  <pageSetup paperSize="9" scale="69" fitToHeight="4" pageOrder="overThenDown" orientation="portrait" useFirstPageNumber="1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Sintético</vt:lpstr>
      <vt:lpstr>Cronograma</vt:lpstr>
      <vt:lpstr>Composições</vt:lpstr>
      <vt:lpstr>Cronograma!Area_de_impressao</vt:lpstr>
      <vt:lpstr>Sintético!Area_de_impressao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PM_ITARARE</cp:lastModifiedBy>
  <cp:revision>0</cp:revision>
  <cp:lastPrinted>2023-07-18T11:00:33Z</cp:lastPrinted>
  <dcterms:created xsi:type="dcterms:W3CDTF">2023-02-17T16:58:38Z</dcterms:created>
  <dcterms:modified xsi:type="dcterms:W3CDTF">2023-10-09T14:46:29Z</dcterms:modified>
</cp:coreProperties>
</file>