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520" windowHeight="9345" tabRatio="601" activeTab="1"/>
  </bookViews>
  <sheets>
    <sheet name="orçamentos" sheetId="2" r:id="rId1"/>
    <sheet name="CRONOGRAMA" sheetId="3" r:id="rId2"/>
    <sheet name="BDI" sheetId="4" r:id="rId3"/>
  </sheets>
  <externalReferences>
    <externalReference r:id="rId4"/>
  </externalReferences>
  <definedNames>
    <definedName name="_xlnm.Print_Area" localSheetId="0">orçamentos!$A$1:$G$66</definedName>
    <definedName name="_xlnm.Print_Titles" localSheetId="0">orçamentos!$5:$5</definedName>
  </definedNames>
  <calcPr calcId="144525"/>
</workbook>
</file>

<file path=xl/calcChain.xml><?xml version="1.0" encoding="utf-8"?>
<calcChain xmlns="http://schemas.openxmlformats.org/spreadsheetml/2006/main">
  <c r="B19" i="3" l="1"/>
  <c r="B18" i="3"/>
  <c r="B17" i="3"/>
  <c r="B16" i="3"/>
  <c r="B15" i="3"/>
  <c r="F27" i="2" l="1"/>
  <c r="G27" i="2" s="1"/>
  <c r="F26" i="2"/>
  <c r="G26" i="2" s="1"/>
  <c r="F29" i="2" l="1"/>
  <c r="G29" i="2" s="1"/>
  <c r="F37" i="2"/>
  <c r="G37" i="2" s="1"/>
  <c r="F22" i="2"/>
  <c r="G22" i="2" s="1"/>
  <c r="D42" i="2" l="1"/>
  <c r="D49" i="2"/>
  <c r="D17" i="2"/>
  <c r="F16" i="2" l="1"/>
  <c r="G16" i="2" s="1"/>
  <c r="F35" i="2" l="1"/>
  <c r="G35" i="2" s="1"/>
  <c r="F34" i="2"/>
  <c r="G34" i="2" s="1"/>
  <c r="F49" i="2" l="1"/>
  <c r="F36" i="2"/>
  <c r="G36" i="2" s="1"/>
  <c r="G49" i="2" l="1"/>
  <c r="G50" i="2" s="1"/>
  <c r="F50" i="2"/>
  <c r="D45" i="2"/>
  <c r="F45" i="2" s="1"/>
  <c r="F46" i="2"/>
  <c r="G46" i="2" s="1"/>
  <c r="F47" i="2" l="1"/>
  <c r="G45" i="2"/>
  <c r="G47" i="2" s="1"/>
  <c r="F33" i="2" l="1"/>
  <c r="G33" i="2" s="1"/>
  <c r="F32" i="2"/>
  <c r="G32" i="2" s="1"/>
  <c r="D21" i="2"/>
  <c r="B9" i="4" l="1"/>
  <c r="B14" i="4" s="1"/>
  <c r="F7" i="2" s="1"/>
  <c r="F52" i="2" l="1"/>
  <c r="G52" i="2" s="1"/>
  <c r="F21" i="2"/>
  <c r="G21" i="2" s="1"/>
  <c r="F31" i="2"/>
  <c r="G31" i="2" s="1"/>
  <c r="F20" i="2"/>
  <c r="G20" i="2" s="1"/>
  <c r="F53" i="2" l="1"/>
  <c r="G53" i="2"/>
  <c r="C19" i="3" s="1"/>
  <c r="B38" i="3" l="1"/>
  <c r="B37" i="3"/>
  <c r="L19" i="3"/>
  <c r="L18" i="3"/>
  <c r="L17" i="3"/>
  <c r="L16" i="3"/>
  <c r="L15" i="3"/>
  <c r="F30" i="2" l="1"/>
  <c r="G30" i="2" s="1"/>
  <c r="F38" i="2"/>
  <c r="G38" i="2" s="1"/>
  <c r="F23" i="2"/>
  <c r="G23" i="2" s="1"/>
  <c r="F17" i="2" l="1"/>
  <c r="G17" i="2" s="1"/>
  <c r="F15" i="2"/>
  <c r="G15" i="2" s="1"/>
  <c r="F14" i="2"/>
  <c r="G14" i="2" s="1"/>
  <c r="F18" i="2" l="1"/>
  <c r="G18" i="2"/>
  <c r="C15" i="3" s="1"/>
  <c r="F28" i="2" l="1"/>
  <c r="F39" i="2" s="1"/>
  <c r="F42" i="2"/>
  <c r="G42" i="2" l="1"/>
  <c r="G28" i="2"/>
  <c r="G39" i="2" s="1"/>
  <c r="C17" i="3" s="1"/>
  <c r="F24" i="2"/>
  <c r="G24" i="2" l="1"/>
  <c r="C16" i="3" s="1"/>
  <c r="F43" i="2"/>
  <c r="F54" i="2" s="1"/>
  <c r="G43" i="2" l="1"/>
  <c r="G54" i="2" s="1"/>
  <c r="C29" i="3" l="1"/>
  <c r="K29" i="3" l="1"/>
  <c r="D19" i="3"/>
  <c r="H29" i="3"/>
  <c r="F29" i="3"/>
  <c r="G29" i="3"/>
  <c r="I29" i="3"/>
  <c r="E29" i="3"/>
  <c r="J29" i="3"/>
  <c r="D16" i="3"/>
  <c r="D15" i="3"/>
  <c r="D18" i="3"/>
  <c r="D17" i="3"/>
  <c r="L29" i="3" l="1"/>
</calcChain>
</file>

<file path=xl/sharedStrings.xml><?xml version="1.0" encoding="utf-8"?>
<sst xmlns="http://schemas.openxmlformats.org/spreadsheetml/2006/main" count="160" uniqueCount="122">
  <si>
    <t>ITEM</t>
  </si>
  <si>
    <t>DISCRIMINAÇÃO</t>
  </si>
  <si>
    <t>UNID</t>
  </si>
  <si>
    <t>PREÇO UNIT</t>
  </si>
  <si>
    <t>TOTAL</t>
  </si>
  <si>
    <t>QUANT.</t>
  </si>
  <si>
    <t>m²</t>
  </si>
  <si>
    <t>SUBTOTAL</t>
  </si>
  <si>
    <t>un.</t>
  </si>
  <si>
    <t>REVESTIMENTOS</t>
  </si>
  <si>
    <t>SERVIÇOS COMPLEMENTARES</t>
  </si>
  <si>
    <t>PAREDES INTERNAS / EXTERNAS / TETO</t>
  </si>
  <si>
    <t>ALVENARIAS/PORTAS/ESQUADRIAS METALICAS</t>
  </si>
  <si>
    <t>LIMPEZA E DEMOLIÇÕES</t>
  </si>
  <si>
    <t>unid.</t>
  </si>
  <si>
    <t>RETIRADA DE BATENTES DE ESQUADRIA DE MADEIRA</t>
  </si>
  <si>
    <t>INSTALAÇÕES HIDRAULICAS</t>
  </si>
  <si>
    <t>OBJETO</t>
  </si>
  <si>
    <t>LOCAL</t>
  </si>
  <si>
    <t>FONTE</t>
  </si>
  <si>
    <t>RAFAEL DOS SANTOS DA SILVA</t>
  </si>
  <si>
    <t>ENGENHEIRO CIVIL</t>
  </si>
  <si>
    <t>ASSENTO PARA VASO SANITÁRIO</t>
  </si>
  <si>
    <t>377 SINAPI</t>
  </si>
  <si>
    <t xml:space="preserve">CIDADE </t>
  </si>
  <si>
    <t>ITARARÉ</t>
  </si>
  <si>
    <t>Item</t>
  </si>
  <si>
    <t>Descrição</t>
  </si>
  <si>
    <t>Valor - R$</t>
  </si>
  <si>
    <t>% Item</t>
  </si>
  <si>
    <t>Mês 01 - %</t>
  </si>
  <si>
    <t>Mês 02 - %</t>
  </si>
  <si>
    <t>Mês 03 - %</t>
  </si>
  <si>
    <t>Mês 04 - %</t>
  </si>
  <si>
    <t>Mês 05 - %</t>
  </si>
  <si>
    <t>Mês 06 - %</t>
  </si>
  <si>
    <t>Total</t>
  </si>
  <si>
    <t>PREFEITURA MUNICIPAL DE ITARARÉ</t>
  </si>
  <si>
    <t>SECRETARIA DE DESENVOLVIMENTO MUNICIPAL</t>
  </si>
  <si>
    <t>DEMOLIÇÃO DE REVESTIMENTO CERÂMICO, DE FORMA MANUAL, SEM REAPROVEITAMENTO. AF_12/2017</t>
  </si>
  <si>
    <t>TORNEIRA CROMADA DE MESA, 1/2" OU 3/4", PARA LAVATÓRIO, PADRÃO POPULAR - FORNECIMENTO E INSTALAÇÃO. AF_12/2013</t>
  </si>
  <si>
    <t>SIFÃO DO TIPO FLEXÍVEL EM PVC 1 X 1.1/2 - FORNECIMENTO E INSTALAÇÃO. AF_12/2013</t>
  </si>
  <si>
    <t>REVESTIMENTO CERÂMICO PARA PAREDES INTERNAS COM PLACAS TIPO ESMALTADA EXTRA DE DIMENSÕES 25X35 CM APLICADAS EM AMBIENTES DE ÁREA MENOR QUE 5M² NA ALTURA INTEIRA DAS PAREDES. AF_06/2014</t>
  </si>
  <si>
    <t>LIMPEZA FINAL DA OBRA</t>
  </si>
  <si>
    <t>KIT DE PORTA DE MADEIRA PARA PINTURA, SEMI-OCA (LEVE OU MÉDIA), PADRÃO MÉDIO, 80X210CM, ESPESSURA DE 3,5CM, ITENS INCLUSOS: DOBRADIÇAS, MONTAGEM E INSTALAÇÃO DO BATENTE, FECHADURA COM EXECUÇÃO DO FURO - FORNECIMENTO E INSTALAÇÃO. AF_08/2015</t>
  </si>
  <si>
    <t>04.08.060 CPOS</t>
  </si>
  <si>
    <t>REMOÇÃO DE PORTAS, DE FORMA MANUAL, SEM REAPROVEITAMENTO. AF_12/2017</t>
  </si>
  <si>
    <t>VALVULA DESCARGA 1.1/2" COM REGISTRO, ACABAMENTO EM METAL CROMADO - FORNECIMENTO E INSTALACAO</t>
  </si>
  <si>
    <t>BARRA DE APOIO RETA, PARA PESSOAS COM MOBILIDADE REDUZIDA, EM TUBO DE AÇO INOXIDÁVEL DE 1 1/2" X 800MM</t>
  </si>
  <si>
    <t>30.01.030 CPOS</t>
  </si>
  <si>
    <t>TABELA SINAPI E CPOS</t>
  </si>
  <si>
    <t>CÁLCULO DO BDI (TCU 2622/2013)</t>
  </si>
  <si>
    <t>CONSTRUÇÃO E REFORMA DE EDIFICAÇÕES</t>
  </si>
  <si>
    <t>INCIDÊNCIAS ACEITAS</t>
  </si>
  <si>
    <t>ITENS COMPONENTES DO BDI</t>
  </si>
  <si>
    <t>INCIDÊNCIA ADOTADA [1]</t>
  </si>
  <si>
    <t>Min.</t>
  </si>
  <si>
    <t>Méd.</t>
  </si>
  <si>
    <t>Máx.</t>
  </si>
  <si>
    <t xml:space="preserve">ADMINISTRAÇÃO CENTRAL </t>
  </si>
  <si>
    <t>LUCRO</t>
  </si>
  <si>
    <t>DESPESAS FINANCEIRAS</t>
  </si>
  <si>
    <t>SEGUROS E GARANTIAS</t>
  </si>
  <si>
    <t>RISCOS</t>
  </si>
  <si>
    <t>TRIBUTOS</t>
  </si>
  <si>
    <t>Conforme Legislação</t>
  </si>
  <si>
    <t>PIS</t>
  </si>
  <si>
    <t>--</t>
  </si>
  <si>
    <t>-</t>
  </si>
  <si>
    <t>COFINS</t>
  </si>
  <si>
    <t>ISS</t>
  </si>
  <si>
    <t>Conforme legislação municipal</t>
  </si>
  <si>
    <t>[2] Desoneração (2%)</t>
  </si>
  <si>
    <t>0% OU 2%</t>
  </si>
  <si>
    <t>[2] BDI ADOTADO</t>
  </si>
  <si>
    <t>[1] Preencher células em amarelo</t>
  </si>
  <si>
    <r>
      <t xml:space="preserve">[2] Obras orçadas </t>
    </r>
    <r>
      <rPr>
        <b/>
        <sz val="9"/>
        <color indexed="23"/>
        <rFont val="Arial"/>
        <family val="2"/>
      </rPr>
      <t>SEM</t>
    </r>
    <r>
      <rPr>
        <sz val="9"/>
        <color indexed="23"/>
        <rFont val="Arial"/>
        <family val="2"/>
      </rPr>
      <t xml:space="preserve"> desoneração deverão adotar indíce 0,00% neste item e intervalo de BDI adotado conforme LIMITES do quadro ao lado</t>
    </r>
  </si>
  <si>
    <t>DATA BASE: FEVEREIRO/2018</t>
  </si>
  <si>
    <t>TOTAL S/ BDI</t>
  </si>
  <si>
    <t>TOTAL C/ BDI</t>
  </si>
  <si>
    <t>BDI ADOTADO</t>
  </si>
  <si>
    <t>RUA XV DE NOVEMBRO, 83</t>
  </si>
  <si>
    <t>CNPJ: 46.634.390/0001-52</t>
  </si>
  <si>
    <t>Mês 07 - %</t>
  </si>
  <si>
    <t>CREA SP 5062800230</t>
  </si>
  <si>
    <t>RUA SETE DE SETEMBRO, 1890 - JD COMODORO</t>
  </si>
  <si>
    <t>ORÇAMENTO: REFORMA E ADEQUAÇÕES DOS SANITÁRIOS DA ESCOLA MARIA OLIVIA DE MELLO</t>
  </si>
  <si>
    <t xml:space="preserve">m </t>
  </si>
  <si>
    <t xml:space="preserve"> 74234/001</t>
  </si>
  <si>
    <t xml:space="preserve"> MICTORIO SIFONADO DE LOUCA BRANCA COM PERTENCES, COM REGISTRO DE PRESSAO 1/2" COM CANOPLA CROMADA ACABAMENTO SIMPLES E CONJUNTO PARA FIXACAO
 - FORNECIMENTO E INSTALACAO
</t>
  </si>
  <si>
    <t>und.</t>
  </si>
  <si>
    <t>DATA BASE: CPOS VERSÃO 171 E SINAPI 02/2018</t>
  </si>
  <si>
    <t>VASO SANITÁRIO SIFONADO COM CAIXA ACOPLADA LOUÇA BRANCA - FORNECIMENTO E INSTALAÇÃO. AF_12/2013</t>
  </si>
  <si>
    <t>PISOS</t>
  </si>
  <si>
    <t>REGULARIZAÇÃO DE PISO COM NATA DE CIMENTO</t>
  </si>
  <si>
    <t xml:space="preserve">REVESTIMENTO CERÂMICO PARA PISO COM PLACAS TIPO ESMALTADA EXTRA DE DIMENSÕES 45X45 CM APLICADA EM AMBIENTES DE ÁREA ENTRE 5 M2 E 10 M2. AF_06/2014
 </t>
  </si>
  <si>
    <t>4.1</t>
  </si>
  <si>
    <t>4.2</t>
  </si>
  <si>
    <t>4.3</t>
  </si>
  <si>
    <t>DIVISÓRIAS</t>
  </si>
  <si>
    <t>DIVISÓRIA EM PLACA DE GRANITO COM ESPESSURA DE 3CM</t>
  </si>
  <si>
    <t xml:space="preserve">LAVATÓRIO LOUÇA BRANCA COM COLUNA, *44 X 35,5* CM, PADRÃO POPULAR - FORNECIMENTO E INSTALAÇÃO. AF_12/2013
</t>
  </si>
  <si>
    <t>14.30.010 CPOS</t>
  </si>
  <si>
    <t xml:space="preserve">VASO SANITARIO SIFONADO CONVENCIONAL PARA PCD SEM FURO FRONTAL COM  LOUÇA BRANCA SEM ASSENTO -  FORNECIMENTO E INSTALAÇÃO. AF_10/2016
</t>
  </si>
  <si>
    <t>PORTA EM ALUMÍNIO DE ABRIR TIPO VENEZIANA COM GUARNIÇÃO, FIXAÇÃO COM PARAFUSOS - FORNECIMENTO E INSTALAÇÃO. AF_08/2015 COM TARJETA LIVRE-OCUPADO</t>
  </si>
  <si>
    <t xml:space="preserve"> VASO SANITARIO SIFONADO CONVENCIONAL COM  LOUÇA BRANCA - FORNECIMENTO E INSTALAÇÃO. AF_10/2016</t>
  </si>
  <si>
    <t>RETIRADA DE APARELHO SANITÁRIO INCLUINDO ACESSÓRIOS</t>
  </si>
  <si>
    <t>04.11.020 CPOS</t>
  </si>
  <si>
    <t>REFORMA E ADEQUAÇÕES DOS SANITÁRIOS DA ESCOLA MARIA OLIVIA DE MELLO</t>
  </si>
  <si>
    <t>Rua Sete de Setembro, 1890 - Jd Comodoro</t>
  </si>
  <si>
    <t>30.01.020 CPOS</t>
  </si>
  <si>
    <t>BARRA DE APOIO RETA, PARA PESSOAS COM MOBILIDADE REDUZIDA, EM TUBO DE AÇO INOXIDÁVEL DE 1 1/2" X 500MM</t>
  </si>
  <si>
    <t>LAVATÓRIO LOUÇA BRANCA SUSPENSO, 29,5 X 39CM OU EQUIVALENTE, PADRÃO POPULAR - FORNECIMENTO E INSTALAÇÃO. AF_12/2013</t>
  </si>
  <si>
    <t>TORNEIRA DE MESA PARA LAVATÓRIO, ACIONAMENTO HIDROMECÂNICO COM ALAVANCA, REGISTRO INTEGRADO REGULADOR DE VAZÃO, EM LATÃO CROMADO, DN= 1/2´</t>
  </si>
  <si>
    <t xml:space="preserve"> 44.03.720 CPOS</t>
  </si>
  <si>
    <t>TUBO DE PVC RIGIDO SOLDÁVEL MARROM, DDN= 25 mm, (3/4´), INCLUSIVE CONEXÕES</t>
  </si>
  <si>
    <t>46.01.020 CPOS</t>
  </si>
  <si>
    <t>TUBO DE PVC RIGIDO BRANCO PXB COM VIROLA E ANEL DE BORRACHA, LINHA ESGOTO SÉRIE NORMAL, DN= 50 mm, INCLUSIVE CONEXÕES</t>
  </si>
  <si>
    <t>46.02.050 CPOS</t>
  </si>
  <si>
    <t>Itararé, 03 de Abril de 2018.</t>
  </si>
  <si>
    <t>REFORMA E ADEQUAÇÕES DOS SANITÁRIOS NA ESCOLA MARIA OLIVIA DE MELLO</t>
  </si>
  <si>
    <t>Itararé, 03 de Abril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</si>
</sst>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_(&quot;R$&quot;* #,##0.00_);_(&quot;R$&quot;* \(#,##0.00\);_(&quot;R$&quot;* &quot;-&quot;??_);_(@_)"/>
    <numFmt numFmtId="166" formatCode="_-* #,##0.00\ _D_M_-;\-* #,##0.00\ _D_M_-;_-* &quot;-&quot;??\ _D_M_-;_-@_-"/>
    <numFmt numFmtId="167" formatCode="&quot; R$&quot;#,##0.00\ ;&quot; R$(&quot;#,##0.00\);&quot; R$-&quot;#\ ;@\ "/>
    <numFmt numFmtId="168" formatCode="_-* #,##0.00\ &quot;DM&quot;_-;\-* #,##0.00\ &quot;DM&quot;_-;_-* &quot;-&quot;??\ &quot;DM&quot;_-;_-@_-"/>
    <numFmt numFmtId="169" formatCode="_(* #,##0.00_);_(* \(#,##0.00\);_(* &quot;-&quot;??_);_(@_)"/>
    <numFmt numFmtId="170" formatCode="&quot;R$&quot;#,##0.00"/>
  </numFmts>
  <fonts count="3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name val="Tahoma"/>
      <family val="2"/>
    </font>
    <font>
      <b/>
      <sz val="15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20"/>
      <color indexed="8"/>
      <name val="Tahoma"/>
      <family val="2"/>
    </font>
    <font>
      <b/>
      <sz val="16"/>
      <color indexed="8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color indexed="23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indexed="23"/>
      <name val="Arial"/>
      <family val="2"/>
    </font>
    <font>
      <sz val="7"/>
      <name val="Arial"/>
      <family val="2"/>
    </font>
    <font>
      <b/>
      <sz val="9"/>
      <color indexed="10"/>
      <name val="Arial"/>
      <family val="2"/>
    </font>
    <font>
      <sz val="11"/>
      <color indexed="8"/>
      <name val="Calibri"/>
      <family val="2"/>
      <charset val="1"/>
    </font>
    <font>
      <b/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theme="0" tint="-0.3499862666707357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1" fillId="0" borderId="0"/>
  </cellStyleXfs>
  <cellXfs count="158">
    <xf numFmtId="0" fontId="0" fillId="0" borderId="0" xfId="0"/>
    <xf numFmtId="0" fontId="2" fillId="0" borderId="0" xfId="0" applyFont="1"/>
    <xf numFmtId="2" fontId="0" fillId="0" borderId="0" xfId="0" applyNumberFormat="1"/>
    <xf numFmtId="164" fontId="0" fillId="0" borderId="0" xfId="0" applyNumberFormat="1"/>
    <xf numFmtId="2" fontId="2" fillId="0" borderId="0" xfId="0" applyNumberFormat="1" applyFont="1" applyBorder="1" applyAlignment="1"/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2" borderId="1" xfId="0" applyFont="1" applyFill="1" applyBorder="1" applyAlignment="1" applyProtection="1">
      <alignment horizontal="left" vertical="center" wrapText="1"/>
      <protection hidden="1"/>
    </xf>
    <xf numFmtId="0" fontId="4" fillId="2" borderId="1" xfId="0" applyFont="1" applyFill="1" applyBorder="1" applyAlignment="1" applyProtection="1">
      <alignment horizontal="center" wrapText="1"/>
      <protection hidden="1"/>
    </xf>
    <xf numFmtId="2" fontId="4" fillId="2" borderId="1" xfId="0" applyNumberFormat="1" applyFont="1" applyFill="1" applyBorder="1" applyAlignment="1" applyProtection="1">
      <alignment horizontal="center" wrapText="1"/>
    </xf>
    <xf numFmtId="164" fontId="4" fillId="2" borderId="1" xfId="0" quotePrefix="1" applyNumberFormat="1" applyFont="1" applyFill="1" applyBorder="1" applyAlignment="1" applyProtection="1">
      <alignment horizontal="center" wrapText="1"/>
    </xf>
    <xf numFmtId="164" fontId="4" fillId="2" borderId="1" xfId="0" applyNumberFormat="1" applyFont="1" applyFill="1" applyBorder="1" applyAlignment="1" applyProtection="1">
      <alignment horizontal="right" wrapText="1"/>
    </xf>
    <xf numFmtId="164" fontId="3" fillId="2" borderId="1" xfId="0" applyNumberFormat="1" applyFont="1" applyFill="1" applyBorder="1" applyAlignment="1" applyProtection="1">
      <alignment horizontal="right" wrapText="1"/>
    </xf>
    <xf numFmtId="0" fontId="4" fillId="2" borderId="1" xfId="0" applyFont="1" applyFill="1" applyBorder="1" applyAlignment="1" applyProtection="1">
      <alignment horizontal="left" wrapText="1"/>
      <protection hidden="1"/>
    </xf>
    <xf numFmtId="0" fontId="4" fillId="0" borderId="1" xfId="0" applyFont="1" applyFill="1" applyBorder="1" applyAlignment="1" applyProtection="1">
      <alignment horizontal="left" wrapText="1"/>
      <protection hidden="1"/>
    </xf>
    <xf numFmtId="0" fontId="4" fillId="0" borderId="1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/>
    <xf numFmtId="2" fontId="6" fillId="0" borderId="0" xfId="0" applyNumberFormat="1" applyFont="1" applyBorder="1" applyAlignment="1"/>
    <xf numFmtId="164" fontId="6" fillId="0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2" fontId="4" fillId="0" borderId="1" xfId="0" applyNumberFormat="1" applyFont="1" applyFill="1" applyBorder="1" applyAlignment="1" applyProtection="1">
      <alignment horizontal="center" wrapText="1"/>
    </xf>
    <xf numFmtId="164" fontId="0" fillId="0" borderId="0" xfId="0" applyNumberFormat="1" applyAlignment="1">
      <alignment horizontal="center"/>
    </xf>
    <xf numFmtId="0" fontId="8" fillId="0" borderId="0" xfId="0" applyFont="1" applyBorder="1" applyAlignment="1"/>
    <xf numFmtId="0" fontId="7" fillId="0" borderId="0" xfId="0" applyFont="1" applyBorder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0" xfId="0" applyFont="1" applyBorder="1"/>
    <xf numFmtId="0" fontId="11" fillId="0" borderId="0" xfId="0" applyFont="1" applyBorder="1"/>
    <xf numFmtId="0" fontId="13" fillId="0" borderId="0" xfId="0" applyFont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5" fontId="2" fillId="0" borderId="0" xfId="0" applyNumberFormat="1" applyFont="1" applyBorder="1" applyAlignment="1"/>
    <xf numFmtId="0" fontId="14" fillId="0" borderId="5" xfId="0" applyFont="1" applyBorder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4" fontId="0" fillId="0" borderId="0" xfId="0" applyNumberFormat="1"/>
    <xf numFmtId="0" fontId="8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7" fillId="0" borderId="0" xfId="0" applyFont="1" applyBorder="1" applyAlignment="1">
      <alignment horizontal="center"/>
    </xf>
    <xf numFmtId="166" fontId="15" fillId="0" borderId="0" xfId="1" applyNumberFormat="1" applyFont="1"/>
    <xf numFmtId="166" fontId="2" fillId="0" borderId="0" xfId="1" applyNumberFormat="1" applyFont="1"/>
    <xf numFmtId="0" fontId="17" fillId="0" borderId="0" xfId="0" applyFont="1" applyAlignment="1"/>
    <xf numFmtId="0" fontId="7" fillId="0" borderId="0" xfId="0" applyFont="1" applyBorder="1" applyAlignment="1"/>
    <xf numFmtId="0" fontId="18" fillId="0" borderId="0" xfId="0" applyFont="1" applyAlignment="1"/>
    <xf numFmtId="0" fontId="19" fillId="0" borderId="0" xfId="0" applyFont="1"/>
    <xf numFmtId="167" fontId="19" fillId="0" borderId="0" xfId="0" applyNumberFormat="1" applyFont="1" applyAlignment="1">
      <alignment horizontal="right"/>
    </xf>
    <xf numFmtId="166" fontId="19" fillId="0" borderId="0" xfId="1" applyNumberFormat="1" applyFont="1"/>
    <xf numFmtId="0" fontId="20" fillId="0" borderId="0" xfId="0" applyFont="1"/>
    <xf numFmtId="167" fontId="20" fillId="0" borderId="0" xfId="0" applyNumberFormat="1" applyFont="1"/>
    <xf numFmtId="0" fontId="15" fillId="0" borderId="0" xfId="0" applyFont="1"/>
    <xf numFmtId="167" fontId="19" fillId="0" borderId="0" xfId="0" applyNumberFormat="1" applyFont="1"/>
    <xf numFmtId="0" fontId="7" fillId="0" borderId="0" xfId="0" applyFont="1" applyBorder="1"/>
    <xf numFmtId="0" fontId="10" fillId="0" borderId="0" xfId="0" applyFont="1" applyBorder="1"/>
    <xf numFmtId="168" fontId="7" fillId="0" borderId="0" xfId="2" applyNumberFormat="1" applyFont="1" applyFill="1" applyBorder="1" applyAlignment="1" applyProtection="1"/>
    <xf numFmtId="168" fontId="9" fillId="0" borderId="0" xfId="2" applyNumberFormat="1" applyFont="1" applyFill="1" applyBorder="1" applyAlignment="1" applyProtection="1"/>
    <xf numFmtId="166" fontId="21" fillId="0" borderId="0" xfId="1" applyNumberFormat="1" applyFont="1"/>
    <xf numFmtId="167" fontId="21" fillId="0" borderId="0" xfId="0" applyNumberFormat="1" applyFont="1"/>
    <xf numFmtId="0" fontId="22" fillId="0" borderId="0" xfId="0" applyFont="1"/>
    <xf numFmtId="167" fontId="22" fillId="0" borderId="0" xfId="0" applyNumberFormat="1" applyFont="1"/>
    <xf numFmtId="0" fontId="15" fillId="4" borderId="6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6" fontId="15" fillId="4" borderId="8" xfId="1" applyNumberFormat="1" applyFont="1" applyFill="1" applyBorder="1" applyAlignment="1">
      <alignment horizontal="center"/>
    </xf>
    <xf numFmtId="0" fontId="15" fillId="4" borderId="9" xfId="0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7" fontId="14" fillId="0" borderId="1" xfId="1" applyNumberFormat="1" applyFont="1" applyBorder="1" applyAlignment="1">
      <alignment horizontal="center"/>
    </xf>
    <xf numFmtId="10" fontId="14" fillId="0" borderId="1" xfId="0" applyNumberFormat="1" applyFont="1" applyBorder="1"/>
    <xf numFmtId="10" fontId="14" fillId="0" borderId="1" xfId="0" applyNumberFormat="1" applyFont="1" applyBorder="1" applyAlignment="1">
      <alignment horizontal="center"/>
    </xf>
    <xf numFmtId="10" fontId="12" fillId="0" borderId="1" xfId="1" applyNumberFormat="1" applyFont="1" applyBorder="1" applyAlignment="1">
      <alignment horizontal="center"/>
    </xf>
    <xf numFmtId="10" fontId="15" fillId="0" borderId="11" xfId="0" applyNumberFormat="1" applyFont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 applyAlignment="1">
      <alignment horizontal="right"/>
    </xf>
    <xf numFmtId="7" fontId="15" fillId="0" borderId="14" xfId="1" applyNumberFormat="1" applyFont="1" applyBorder="1" applyAlignment="1">
      <alignment horizontal="center"/>
    </xf>
    <xf numFmtId="10" fontId="15" fillId="0" borderId="14" xfId="0" applyNumberFormat="1" applyFont="1" applyBorder="1"/>
    <xf numFmtId="10" fontId="15" fillId="0" borderId="14" xfId="1" applyNumberFormat="1" applyFont="1" applyBorder="1" applyAlignment="1">
      <alignment horizontal="center"/>
    </xf>
    <xf numFmtId="169" fontId="14" fillId="0" borderId="0" xfId="0" applyNumberFormat="1" applyFont="1"/>
    <xf numFmtId="0" fontId="14" fillId="0" borderId="15" xfId="0" applyFont="1" applyBorder="1"/>
    <xf numFmtId="0" fontId="14" fillId="0" borderId="0" xfId="0" applyFont="1" applyBorder="1"/>
    <xf numFmtId="0" fontId="4" fillId="0" borderId="1" xfId="0" applyFont="1" applyFill="1" applyBorder="1" applyAlignment="1" applyProtection="1">
      <alignment horizontal="left" vertical="center" wrapText="1"/>
      <protection hidden="1"/>
    </xf>
    <xf numFmtId="164" fontId="1" fillId="0" borderId="0" xfId="0" applyNumberFormat="1" applyFont="1"/>
    <xf numFmtId="16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1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6" fillId="0" borderId="10" xfId="0" applyFont="1" applyFill="1" applyBorder="1" applyAlignment="1">
      <alignment vertical="center"/>
    </xf>
    <xf numFmtId="10" fontId="27" fillId="5" borderId="11" xfId="0" applyNumberFormat="1" applyFont="1" applyFill="1" applyBorder="1" applyAlignment="1">
      <alignment horizontal="center" vertical="center"/>
    </xf>
    <xf numFmtId="10" fontId="28" fillId="0" borderId="1" xfId="0" applyNumberFormat="1" applyFont="1" applyBorder="1" applyAlignment="1">
      <alignment horizontal="center" vertical="center"/>
    </xf>
    <xf numFmtId="10" fontId="29" fillId="0" borderId="0" xfId="0" applyNumberFormat="1" applyFont="1" applyAlignment="1">
      <alignment horizontal="center" vertical="center"/>
    </xf>
    <xf numFmtId="0" fontId="26" fillId="0" borderId="10" xfId="0" applyFont="1" applyBorder="1" applyAlignment="1">
      <alignment vertical="center"/>
    </xf>
    <xf numFmtId="10" fontId="26" fillId="0" borderId="11" xfId="0" applyNumberFormat="1" applyFont="1" applyBorder="1" applyAlignment="1">
      <alignment horizontal="center" vertical="center"/>
    </xf>
    <xf numFmtId="10" fontId="26" fillId="5" borderId="11" xfId="0" applyNumberFormat="1" applyFont="1" applyFill="1" applyBorder="1" applyAlignment="1">
      <alignment horizontal="center" vertical="center"/>
    </xf>
    <xf numFmtId="10" fontId="29" fillId="0" borderId="0" xfId="0" quotePrefix="1" applyNumberFormat="1" applyFont="1" applyAlignment="1">
      <alignment horizontal="center" vertical="center"/>
    </xf>
    <xf numFmtId="10" fontId="30" fillId="5" borderId="11" xfId="0" applyNumberFormat="1" applyFont="1" applyFill="1" applyBorder="1" applyAlignment="1">
      <alignment horizontal="center" vertical="center"/>
    </xf>
    <xf numFmtId="0" fontId="24" fillId="0" borderId="27" xfId="0" applyFont="1" applyBorder="1" applyAlignment="1">
      <alignment vertical="center"/>
    </xf>
    <xf numFmtId="10" fontId="24" fillId="0" borderId="28" xfId="0" applyNumberFormat="1" applyFont="1" applyBorder="1" applyAlignment="1">
      <alignment horizontal="center" vertical="center"/>
    </xf>
    <xf numFmtId="10" fontId="28" fillId="0" borderId="10" xfId="0" applyNumberFormat="1" applyFont="1" applyBorder="1" applyAlignment="1">
      <alignment horizontal="center" vertical="center"/>
    </xf>
    <xf numFmtId="0" fontId="28" fillId="5" borderId="0" xfId="0" applyFont="1" applyFill="1" applyBorder="1" applyAlignment="1">
      <alignment vertical="center"/>
    </xf>
    <xf numFmtId="10" fontId="24" fillId="0" borderId="0" xfId="0" applyNumberFormat="1" applyFont="1" applyBorder="1" applyAlignment="1">
      <alignment horizontal="center" vertical="center"/>
    </xf>
    <xf numFmtId="10" fontId="28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1" fillId="0" borderId="29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 wrapText="1"/>
      <protection locked="0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NumberFormat="1" applyFont="1" applyFill="1" applyBorder="1" applyAlignment="1" applyProtection="1">
      <alignment horizontal="center"/>
      <protection locked="0"/>
    </xf>
    <xf numFmtId="164" fontId="4" fillId="6" borderId="1" xfId="0" applyNumberFormat="1" applyFont="1" applyFill="1" applyBorder="1" applyAlignment="1" applyProtection="1">
      <alignment horizontal="right" wrapText="1"/>
    </xf>
    <xf numFmtId="0" fontId="0" fillId="6" borderId="0" xfId="0" applyFill="1"/>
    <xf numFmtId="0" fontId="3" fillId="6" borderId="1" xfId="0" applyFont="1" applyFill="1" applyBorder="1" applyAlignment="1" applyProtection="1">
      <alignment horizontal="center" vertical="center" wrapText="1"/>
      <protection hidden="1"/>
    </xf>
    <xf numFmtId="2" fontId="3" fillId="6" borderId="1" xfId="0" applyNumberFormat="1" applyFont="1" applyFill="1" applyBorder="1" applyAlignment="1" applyProtection="1">
      <alignment horizontal="center" vertical="center" wrapText="1"/>
    </xf>
    <xf numFmtId="164" fontId="3" fillId="6" borderId="1" xfId="0" quotePrefix="1" applyNumberFormat="1" applyFont="1" applyFill="1" applyBorder="1" applyAlignment="1" applyProtection="1">
      <alignment horizontal="center" vertical="center" wrapText="1"/>
    </xf>
    <xf numFmtId="164" fontId="3" fillId="6" borderId="1" xfId="0" applyNumberFormat="1" applyFont="1" applyFill="1" applyBorder="1" applyAlignment="1" applyProtection="1">
      <alignment horizontal="center" vertical="center" wrapText="1"/>
    </xf>
    <xf numFmtId="170" fontId="0" fillId="0" borderId="0" xfId="0" applyNumberFormat="1" applyAlignment="1">
      <alignment horizontal="right"/>
    </xf>
    <xf numFmtId="0" fontId="32" fillId="0" borderId="0" xfId="0" applyFont="1"/>
    <xf numFmtId="0" fontId="4" fillId="0" borderId="1" xfId="0" applyFont="1" applyFill="1" applyBorder="1" applyAlignment="1" applyProtection="1">
      <alignment horizontal="center" vertical="center"/>
      <protection hidden="1"/>
    </xf>
    <xf numFmtId="2" fontId="4" fillId="2" borderId="1" xfId="0" applyNumberFormat="1" applyFont="1" applyFill="1" applyBorder="1" applyAlignment="1" applyProtection="1">
      <alignment horizontal="center" vertical="center" wrapText="1"/>
    </xf>
    <xf numFmtId="164" fontId="4" fillId="2" borderId="1" xfId="0" quotePrefix="1" applyNumberFormat="1" applyFont="1" applyFill="1" applyBorder="1" applyAlignment="1" applyProtection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6" borderId="2" xfId="0" applyFont="1" applyFill="1" applyBorder="1" applyAlignment="1" applyProtection="1">
      <alignment horizontal="left" wrapText="1"/>
      <protection hidden="1"/>
    </xf>
    <xf numFmtId="0" fontId="3" fillId="6" borderId="3" xfId="0" applyFont="1" applyFill="1" applyBorder="1" applyAlignment="1" applyProtection="1">
      <alignment horizontal="left" wrapText="1"/>
      <protection hidden="1"/>
    </xf>
    <xf numFmtId="0" fontId="3" fillId="6" borderId="4" xfId="0" applyFont="1" applyFill="1" applyBorder="1" applyAlignment="1" applyProtection="1">
      <alignment horizontal="left" wrapText="1"/>
      <protection hidden="1"/>
    </xf>
    <xf numFmtId="164" fontId="3" fillId="2" borderId="2" xfId="0" applyNumberFormat="1" applyFont="1" applyFill="1" applyBorder="1" applyAlignment="1" applyProtection="1">
      <alignment horizontal="right" wrapText="1"/>
    </xf>
    <xf numFmtId="164" fontId="3" fillId="2" borderId="3" xfId="0" applyNumberFormat="1" applyFont="1" applyFill="1" applyBorder="1" applyAlignment="1" applyProtection="1">
      <alignment horizontal="right" wrapText="1"/>
    </xf>
    <xf numFmtId="164" fontId="3" fillId="2" borderId="4" xfId="0" applyNumberFormat="1" applyFont="1" applyFill="1" applyBorder="1" applyAlignment="1" applyProtection="1">
      <alignment horizontal="right" wrapText="1"/>
    </xf>
    <xf numFmtId="2" fontId="1" fillId="0" borderId="16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3" fillId="6" borderId="2" xfId="0" applyFont="1" applyFill="1" applyBorder="1" applyAlignment="1" applyProtection="1">
      <alignment horizontal="left" vertical="center" wrapText="1"/>
      <protection locked="0"/>
    </xf>
    <xf numFmtId="0" fontId="3" fillId="6" borderId="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28" fillId="0" borderId="1" xfId="0" applyFont="1" applyBorder="1" applyAlignment="1">
      <alignment horizontal="left" vertical="center" wrapText="1"/>
    </xf>
    <xf numFmtId="10" fontId="28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10" fontId="28" fillId="0" borderId="20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4">
    <cellStyle name="Excel Built-in Resultado da tabela dinâmica" xfId="3"/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0</xdr:row>
      <xdr:rowOff>190500</xdr:rowOff>
    </xdr:from>
    <xdr:to>
      <xdr:col>1</xdr:col>
      <xdr:colOff>614383</xdr:colOff>
      <xdr:row>3</xdr:row>
      <xdr:rowOff>177800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9400" y="190500"/>
          <a:ext cx="1020783" cy="7747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0</xdr:row>
      <xdr:rowOff>76199</xdr:rowOff>
    </xdr:from>
    <xdr:to>
      <xdr:col>1</xdr:col>
      <xdr:colOff>1154879</xdr:colOff>
      <xdr:row>5</xdr:row>
      <xdr:rowOff>76199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199"/>
          <a:ext cx="1202504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fael\Desktop\2015\Escola%20Ione%20Maria%20Marques\UTF-8''OR&#199;AMENTO%20ESC.%20EM%20IONE%20MARIA%20MARQUES%20MARTINS%20DOS%20SANTOS%2008-09-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s"/>
      <sheetName val="cronograma"/>
    </sheetNames>
    <sheetDataSet>
      <sheetData sheetId="0">
        <row r="104">
          <cell r="B104" t="str">
            <v>RAFAEL DOS SANTOS DA SILVA</v>
          </cell>
        </row>
        <row r="105">
          <cell r="B105" t="str">
            <v>ENGENHEIRO CIVIL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view="pageBreakPreview" topLeftCell="A52" zoomScale="150" zoomScaleNormal="150" zoomScaleSheetLayoutView="150" workbookViewId="0">
      <selection activeCell="D56" sqref="D56"/>
    </sheetView>
  </sheetViews>
  <sheetFormatPr defaultRowHeight="12.75" x14ac:dyDescent="0.2"/>
  <cols>
    <col min="1" max="1" width="10.28515625" style="22" customWidth="1"/>
    <col min="2" max="2" width="66.42578125" style="1" customWidth="1"/>
    <col min="3" max="3" width="6.5703125" customWidth="1"/>
    <col min="4" max="4" width="8.85546875" style="2" bestFit="1" customWidth="1"/>
    <col min="5" max="5" width="12" style="3" customWidth="1"/>
    <col min="6" max="7" width="12.5703125" style="7" customWidth="1"/>
    <col min="8" max="8" width="10.140625" bestFit="1" customWidth="1"/>
  </cols>
  <sheetData>
    <row r="1" spans="1:8" ht="36" customHeight="1" x14ac:dyDescent="0.25">
      <c r="A1" s="130" t="s">
        <v>37</v>
      </c>
      <c r="B1" s="130"/>
      <c r="C1" s="130"/>
      <c r="D1" s="130"/>
      <c r="E1" s="130"/>
      <c r="F1" s="130"/>
      <c r="G1" s="130"/>
      <c r="H1" s="130"/>
    </row>
    <row r="2" spans="1:8" x14ac:dyDescent="0.2">
      <c r="A2" s="131" t="s">
        <v>38</v>
      </c>
      <c r="B2" s="131"/>
      <c r="C2" s="131"/>
      <c r="D2" s="131"/>
      <c r="E2" s="131"/>
      <c r="F2" s="131"/>
      <c r="G2" s="131"/>
      <c r="H2" s="131"/>
    </row>
    <row r="3" spans="1:8" x14ac:dyDescent="0.2">
      <c r="A3" s="46"/>
      <c r="B3" s="59"/>
      <c r="F3" s="24"/>
      <c r="G3" s="24"/>
    </row>
    <row r="4" spans="1:8" ht="18.75" x14ac:dyDescent="0.25">
      <c r="A4" s="40"/>
      <c r="B4" s="25"/>
      <c r="C4" s="25"/>
      <c r="D4" s="25"/>
      <c r="E4" s="25"/>
      <c r="F4" s="25"/>
      <c r="G4" s="25"/>
    </row>
    <row r="5" spans="1:8" ht="12.75" customHeight="1" x14ac:dyDescent="0.2">
      <c r="A5" s="41" t="s">
        <v>86</v>
      </c>
      <c r="B5" s="26"/>
      <c r="C5" s="26"/>
      <c r="D5" s="26"/>
      <c r="E5" s="26"/>
      <c r="F5" s="27"/>
      <c r="G5" s="27"/>
    </row>
    <row r="6" spans="1:8" ht="12.75" customHeight="1" thickBot="1" x14ac:dyDescent="0.25">
      <c r="A6" s="42"/>
      <c r="B6" s="28"/>
      <c r="F6" s="24"/>
      <c r="G6" s="24"/>
    </row>
    <row r="7" spans="1:8" ht="13.5" thickBot="1" x14ac:dyDescent="0.25">
      <c r="A7" s="43" t="s">
        <v>17</v>
      </c>
      <c r="B7" s="29" t="s">
        <v>108</v>
      </c>
      <c r="D7" s="138" t="s">
        <v>80</v>
      </c>
      <c r="E7" s="139"/>
      <c r="F7" s="111">
        <f>BDI!B14</f>
        <v>0.24995581301570136</v>
      </c>
      <c r="G7" s="24"/>
    </row>
    <row r="8" spans="1:8" ht="12.75" customHeight="1" x14ac:dyDescent="0.2">
      <c r="A8" s="43" t="s">
        <v>18</v>
      </c>
      <c r="B8" s="30" t="s">
        <v>109</v>
      </c>
      <c r="F8" s="24"/>
      <c r="G8" s="24"/>
    </row>
    <row r="9" spans="1:8" ht="12.75" customHeight="1" x14ac:dyDescent="0.2">
      <c r="A9" s="43" t="s">
        <v>19</v>
      </c>
      <c r="B9" s="29" t="s">
        <v>50</v>
      </c>
      <c r="C9" s="88" t="s">
        <v>91</v>
      </c>
      <c r="F9" s="24"/>
      <c r="G9" s="24"/>
    </row>
    <row r="10" spans="1:8" x14ac:dyDescent="0.2">
      <c r="C10" s="88"/>
      <c r="F10" s="24"/>
      <c r="G10" s="24"/>
    </row>
    <row r="11" spans="1:8" x14ac:dyDescent="0.2">
      <c r="A11" s="43"/>
      <c r="B11" s="29"/>
      <c r="F11" s="24"/>
      <c r="G11" s="24"/>
    </row>
    <row r="12" spans="1:8" ht="12.75" customHeight="1" x14ac:dyDescent="0.25">
      <c r="A12" s="115" t="s">
        <v>0</v>
      </c>
      <c r="B12" s="118" t="s">
        <v>1</v>
      </c>
      <c r="C12" s="118" t="s">
        <v>2</v>
      </c>
      <c r="D12" s="119" t="s">
        <v>5</v>
      </c>
      <c r="E12" s="120" t="s">
        <v>3</v>
      </c>
      <c r="F12" s="121" t="s">
        <v>78</v>
      </c>
      <c r="G12" s="121" t="s">
        <v>79</v>
      </c>
    </row>
    <row r="13" spans="1:8" ht="12.75" customHeight="1" x14ac:dyDescent="0.25">
      <c r="A13" s="115">
        <v>1</v>
      </c>
      <c r="B13" s="140" t="s">
        <v>13</v>
      </c>
      <c r="C13" s="141"/>
      <c r="D13" s="141"/>
      <c r="E13" s="141"/>
      <c r="F13" s="142"/>
      <c r="G13" s="117"/>
    </row>
    <row r="14" spans="1:8" ht="13.5" x14ac:dyDescent="0.25">
      <c r="A14" s="113">
        <v>97644</v>
      </c>
      <c r="B14" s="87" t="s">
        <v>46</v>
      </c>
      <c r="C14" s="9" t="s">
        <v>14</v>
      </c>
      <c r="D14" s="10">
        <v>18</v>
      </c>
      <c r="E14" s="11">
        <v>8.09</v>
      </c>
      <c r="F14" s="12">
        <f t="shared" ref="F14:F17" si="0">D14*E14</f>
        <v>145.62</v>
      </c>
      <c r="G14" s="12">
        <f t="shared" ref="G14:G17" si="1">F14*1.25</f>
        <v>182.02500000000001</v>
      </c>
    </row>
    <row r="15" spans="1:8" ht="13.5" x14ac:dyDescent="0.25">
      <c r="A15" s="113" t="s">
        <v>45</v>
      </c>
      <c r="B15" s="87" t="s">
        <v>15</v>
      </c>
      <c r="C15" s="9" t="s">
        <v>14</v>
      </c>
      <c r="D15" s="10">
        <v>2</v>
      </c>
      <c r="E15" s="11">
        <v>9.7200000000000006</v>
      </c>
      <c r="F15" s="12">
        <f t="shared" si="0"/>
        <v>19.440000000000001</v>
      </c>
      <c r="G15" s="12">
        <f t="shared" si="1"/>
        <v>24.3</v>
      </c>
    </row>
    <row r="16" spans="1:8" ht="13.5" x14ac:dyDescent="0.25">
      <c r="A16" s="113" t="s">
        <v>107</v>
      </c>
      <c r="B16" s="87" t="s">
        <v>106</v>
      </c>
      <c r="C16" s="9" t="s">
        <v>14</v>
      </c>
      <c r="D16" s="10">
        <v>24</v>
      </c>
      <c r="E16" s="11">
        <v>16.75</v>
      </c>
      <c r="F16" s="12">
        <f t="shared" ref="F16" si="2">D16*E16</f>
        <v>402</v>
      </c>
      <c r="G16" s="12">
        <f t="shared" ref="G16" si="3">F16*1.25</f>
        <v>502.5</v>
      </c>
    </row>
    <row r="17" spans="1:7" ht="12.75" customHeight="1" x14ac:dyDescent="0.25">
      <c r="A17" s="113">
        <v>97633</v>
      </c>
      <c r="B17" s="8" t="s">
        <v>39</v>
      </c>
      <c r="C17" s="9" t="s">
        <v>6</v>
      </c>
      <c r="D17" s="10">
        <f>(6.9+4.45)*2*2*3+6.9*4.45*2+7*3.5+20*1.2*1.8+3.65*2*1.8+1.45*2*1.8*2+0.6*2*1.8</f>
        <v>291.05</v>
      </c>
      <c r="E17" s="11">
        <v>19.55</v>
      </c>
      <c r="F17" s="12">
        <f t="shared" si="0"/>
        <v>5690.0275000000001</v>
      </c>
      <c r="G17" s="12">
        <f t="shared" si="1"/>
        <v>7112.5343750000002</v>
      </c>
    </row>
    <row r="18" spans="1:7" ht="13.5" x14ac:dyDescent="0.25">
      <c r="A18" s="135" t="s">
        <v>7</v>
      </c>
      <c r="B18" s="136"/>
      <c r="C18" s="136"/>
      <c r="D18" s="136"/>
      <c r="E18" s="137"/>
      <c r="F18" s="13">
        <f>SUM(F14:F17)</f>
        <v>6257.0874999999996</v>
      </c>
      <c r="G18" s="13">
        <f>SUM(G14:G17)</f>
        <v>7821.359375</v>
      </c>
    </row>
    <row r="19" spans="1:7" ht="13.5" x14ac:dyDescent="0.25">
      <c r="A19" s="115">
        <v>2</v>
      </c>
      <c r="B19" s="132" t="s">
        <v>12</v>
      </c>
      <c r="C19" s="133"/>
      <c r="D19" s="133"/>
      <c r="E19" s="133"/>
      <c r="F19" s="134"/>
      <c r="G19" s="117"/>
    </row>
    <row r="20" spans="1:7" ht="51" x14ac:dyDescent="0.25">
      <c r="A20" s="113">
        <v>90843</v>
      </c>
      <c r="B20" s="14" t="s">
        <v>44</v>
      </c>
      <c r="C20" s="9" t="s">
        <v>8</v>
      </c>
      <c r="D20" s="10">
        <v>2</v>
      </c>
      <c r="E20" s="11">
        <v>814.49</v>
      </c>
      <c r="F20" s="12">
        <f t="shared" ref="F20" si="4">D20*E20</f>
        <v>1628.98</v>
      </c>
      <c r="G20" s="12">
        <f t="shared" ref="G20:G23" si="5">F20*1.25</f>
        <v>2036.2249999999999</v>
      </c>
    </row>
    <row r="21" spans="1:7" ht="25.5" x14ac:dyDescent="0.25">
      <c r="A21" s="112">
        <v>91341</v>
      </c>
      <c r="B21" s="15" t="s">
        <v>104</v>
      </c>
      <c r="C21" s="9" t="s">
        <v>6</v>
      </c>
      <c r="D21" s="10">
        <f>0.6*1.7*11+0.9*1.7*2+0.6*1.5*4</f>
        <v>17.880000000000003</v>
      </c>
      <c r="E21" s="11">
        <v>827.19</v>
      </c>
      <c r="F21" s="12">
        <f t="shared" ref="F21:F22" si="6">D21*E21</f>
        <v>14790.157200000003</v>
      </c>
      <c r="G21" s="12">
        <f t="shared" si="5"/>
        <v>18487.696500000005</v>
      </c>
    </row>
    <row r="22" spans="1:7" ht="25.5" x14ac:dyDescent="0.25">
      <c r="A22" s="112" t="s">
        <v>110</v>
      </c>
      <c r="B22" s="15" t="s">
        <v>111</v>
      </c>
      <c r="C22" s="9" t="s">
        <v>90</v>
      </c>
      <c r="D22" s="10">
        <v>4</v>
      </c>
      <c r="E22" s="11">
        <v>93.28</v>
      </c>
      <c r="F22" s="12">
        <f t="shared" si="6"/>
        <v>373.12</v>
      </c>
      <c r="G22" s="12">
        <f t="shared" ref="G22" si="7">F22*1.25</f>
        <v>466.4</v>
      </c>
    </row>
    <row r="23" spans="1:7" ht="25.5" x14ac:dyDescent="0.25">
      <c r="A23" s="112" t="s">
        <v>49</v>
      </c>
      <c r="B23" s="15" t="s">
        <v>48</v>
      </c>
      <c r="C23" s="9" t="s">
        <v>90</v>
      </c>
      <c r="D23" s="10">
        <v>4</v>
      </c>
      <c r="E23" s="11">
        <v>129.38</v>
      </c>
      <c r="F23" s="12">
        <f t="shared" ref="F23" si="8">D23*E23</f>
        <v>517.52</v>
      </c>
      <c r="G23" s="12">
        <f t="shared" si="5"/>
        <v>646.9</v>
      </c>
    </row>
    <row r="24" spans="1:7" ht="13.5" x14ac:dyDescent="0.25">
      <c r="A24" s="135" t="s">
        <v>7</v>
      </c>
      <c r="B24" s="136"/>
      <c r="C24" s="136"/>
      <c r="D24" s="136"/>
      <c r="E24" s="137"/>
      <c r="F24" s="13">
        <f>SUM(F20:F23)</f>
        <v>17309.777200000004</v>
      </c>
      <c r="G24" s="13">
        <f>SUM(G20:G23)</f>
        <v>21637.221500000007</v>
      </c>
    </row>
    <row r="25" spans="1:7" ht="13.5" x14ac:dyDescent="0.25">
      <c r="A25" s="115">
        <v>3</v>
      </c>
      <c r="B25" s="132" t="s">
        <v>16</v>
      </c>
      <c r="C25" s="133"/>
      <c r="D25" s="133"/>
      <c r="E25" s="133"/>
      <c r="F25" s="134"/>
      <c r="G25" s="117"/>
    </row>
    <row r="26" spans="1:7" ht="25.5" x14ac:dyDescent="0.25">
      <c r="A26" s="112" t="s">
        <v>116</v>
      </c>
      <c r="B26" s="128" t="s">
        <v>115</v>
      </c>
      <c r="C26" s="16" t="s">
        <v>87</v>
      </c>
      <c r="D26" s="10">
        <v>12</v>
      </c>
      <c r="E26" s="11">
        <v>21.65</v>
      </c>
      <c r="F26" s="12">
        <f t="shared" ref="F26" si="9">D26*E26</f>
        <v>259.79999999999995</v>
      </c>
      <c r="G26" s="12">
        <f t="shared" ref="G26" si="10">F26*1.25</f>
        <v>324.74999999999994</v>
      </c>
    </row>
    <row r="27" spans="1:7" ht="25.5" x14ac:dyDescent="0.25">
      <c r="A27" s="112" t="s">
        <v>118</v>
      </c>
      <c r="B27" s="129" t="s">
        <v>117</v>
      </c>
      <c r="C27" s="16" t="s">
        <v>87</v>
      </c>
      <c r="D27" s="10">
        <v>30.91</v>
      </c>
      <c r="E27" s="11">
        <v>37.619999999999997</v>
      </c>
      <c r="F27" s="12">
        <f t="shared" ref="F27" si="11">D27*E27</f>
        <v>1162.8342</v>
      </c>
      <c r="G27" s="12">
        <f t="shared" ref="G27" si="12">F27*1.25</f>
        <v>1453.5427500000001</v>
      </c>
    </row>
    <row r="28" spans="1:7" ht="25.5" x14ac:dyDescent="0.25">
      <c r="A28" s="112">
        <v>86906</v>
      </c>
      <c r="B28" s="15" t="s">
        <v>40</v>
      </c>
      <c r="C28" s="16" t="s">
        <v>14</v>
      </c>
      <c r="D28" s="10">
        <v>10</v>
      </c>
      <c r="E28" s="11">
        <v>37.619999999999997</v>
      </c>
      <c r="F28" s="12">
        <f t="shared" ref="F28:F38" si="13">D28*E28</f>
        <v>376.2</v>
      </c>
      <c r="G28" s="12">
        <f t="shared" ref="G28:G38" si="14">F28*1.25</f>
        <v>470.25</v>
      </c>
    </row>
    <row r="29" spans="1:7" ht="25.5" x14ac:dyDescent="0.25">
      <c r="A29" s="112" t="s">
        <v>114</v>
      </c>
      <c r="B29" s="15" t="s">
        <v>113</v>
      </c>
      <c r="C29" s="16" t="s">
        <v>14</v>
      </c>
      <c r="D29" s="10">
        <v>2</v>
      </c>
      <c r="E29" s="11">
        <v>335.57</v>
      </c>
      <c r="F29" s="12">
        <f t="shared" ref="F29" si="15">D29*E29</f>
        <v>671.14</v>
      </c>
      <c r="G29" s="12">
        <f t="shared" ref="G29" si="16">F29*1.25</f>
        <v>838.92499999999995</v>
      </c>
    </row>
    <row r="30" spans="1:7" ht="13.5" x14ac:dyDescent="0.25">
      <c r="A30" s="112">
        <v>86883</v>
      </c>
      <c r="B30" s="15" t="s">
        <v>41</v>
      </c>
      <c r="C30" s="16" t="s">
        <v>14</v>
      </c>
      <c r="D30" s="23">
        <v>10</v>
      </c>
      <c r="E30" s="11">
        <v>10.93</v>
      </c>
      <c r="F30" s="12">
        <f t="shared" si="13"/>
        <v>109.3</v>
      </c>
      <c r="G30" s="12">
        <f t="shared" si="14"/>
        <v>136.625</v>
      </c>
    </row>
    <row r="31" spans="1:7" ht="25.5" x14ac:dyDescent="0.25">
      <c r="A31" s="112">
        <v>40729</v>
      </c>
      <c r="B31" s="15" t="s">
        <v>47</v>
      </c>
      <c r="C31" s="16" t="s">
        <v>14</v>
      </c>
      <c r="D31" s="10">
        <v>13</v>
      </c>
      <c r="E31" s="11">
        <v>227.28</v>
      </c>
      <c r="F31" s="12">
        <f t="shared" ref="F31" si="17">D31*E31</f>
        <v>2954.64</v>
      </c>
      <c r="G31" s="12">
        <f t="shared" si="14"/>
        <v>3693.2999999999997</v>
      </c>
    </row>
    <row r="32" spans="1:7" ht="51" x14ac:dyDescent="0.25">
      <c r="A32" s="114" t="s">
        <v>88</v>
      </c>
      <c r="B32" s="15" t="s">
        <v>89</v>
      </c>
      <c r="C32" s="124" t="s">
        <v>90</v>
      </c>
      <c r="D32" s="125">
        <v>5</v>
      </c>
      <c r="E32" s="126">
        <v>518.34</v>
      </c>
      <c r="F32" s="127">
        <f t="shared" ref="F32:F36" si="18">D32*E32</f>
        <v>2591.7000000000003</v>
      </c>
      <c r="G32" s="127">
        <f t="shared" si="14"/>
        <v>3239.6250000000005</v>
      </c>
    </row>
    <row r="33" spans="1:7" ht="25.5" x14ac:dyDescent="0.25">
      <c r="A33" s="114">
        <v>86888</v>
      </c>
      <c r="B33" s="15" t="s">
        <v>92</v>
      </c>
      <c r="C33" s="124" t="s">
        <v>90</v>
      </c>
      <c r="D33" s="125">
        <v>4</v>
      </c>
      <c r="E33" s="126">
        <v>386.41</v>
      </c>
      <c r="F33" s="127">
        <f t="shared" si="18"/>
        <v>1545.64</v>
      </c>
      <c r="G33" s="127">
        <f t="shared" si="14"/>
        <v>1932.0500000000002</v>
      </c>
    </row>
    <row r="34" spans="1:7" ht="38.25" x14ac:dyDescent="0.25">
      <c r="A34" s="114">
        <v>95471</v>
      </c>
      <c r="B34" s="15" t="s">
        <v>103</v>
      </c>
      <c r="C34" s="124" t="s">
        <v>90</v>
      </c>
      <c r="D34" s="125">
        <v>2</v>
      </c>
      <c r="E34" s="126">
        <v>668.94</v>
      </c>
      <c r="F34" s="127">
        <f t="shared" si="18"/>
        <v>1337.88</v>
      </c>
      <c r="G34" s="127">
        <f t="shared" si="14"/>
        <v>1672.3500000000001</v>
      </c>
    </row>
    <row r="35" spans="1:7" ht="25.5" x14ac:dyDescent="0.25">
      <c r="A35" s="114">
        <v>95469</v>
      </c>
      <c r="B35" s="15" t="s">
        <v>105</v>
      </c>
      <c r="C35" s="124" t="s">
        <v>90</v>
      </c>
      <c r="D35" s="125">
        <v>11</v>
      </c>
      <c r="E35" s="126">
        <v>183.12</v>
      </c>
      <c r="F35" s="127">
        <f t="shared" si="18"/>
        <v>2014.3200000000002</v>
      </c>
      <c r="G35" s="127">
        <f t="shared" si="14"/>
        <v>2517.9</v>
      </c>
    </row>
    <row r="36" spans="1:7" ht="38.25" x14ac:dyDescent="0.25">
      <c r="A36" s="114">
        <v>86902</v>
      </c>
      <c r="B36" s="15" t="s">
        <v>101</v>
      </c>
      <c r="C36" s="124" t="s">
        <v>90</v>
      </c>
      <c r="D36" s="125">
        <v>4</v>
      </c>
      <c r="E36" s="126">
        <v>219.43</v>
      </c>
      <c r="F36" s="127">
        <f t="shared" si="18"/>
        <v>877.72</v>
      </c>
      <c r="G36" s="127">
        <f t="shared" si="14"/>
        <v>1097.1500000000001</v>
      </c>
    </row>
    <row r="37" spans="1:7" ht="25.5" x14ac:dyDescent="0.25">
      <c r="A37" s="114">
        <v>86904</v>
      </c>
      <c r="B37" s="15" t="s">
        <v>112</v>
      </c>
      <c r="C37" s="124" t="s">
        <v>90</v>
      </c>
      <c r="D37" s="125">
        <v>2</v>
      </c>
      <c r="E37" s="126">
        <v>114.19</v>
      </c>
      <c r="F37" s="127">
        <f t="shared" ref="F37" si="19">D37*E37</f>
        <v>228.38</v>
      </c>
      <c r="G37" s="127">
        <f t="shared" ref="G37" si="20">F37*1.25</f>
        <v>285.47500000000002</v>
      </c>
    </row>
    <row r="38" spans="1:7" ht="13.5" x14ac:dyDescent="0.25">
      <c r="A38" s="113" t="s">
        <v>23</v>
      </c>
      <c r="B38" s="15" t="s">
        <v>22</v>
      </c>
      <c r="C38" s="16" t="s">
        <v>14</v>
      </c>
      <c r="D38" s="10">
        <v>17</v>
      </c>
      <c r="E38" s="11">
        <v>23.38</v>
      </c>
      <c r="F38" s="12">
        <f t="shared" si="13"/>
        <v>397.46</v>
      </c>
      <c r="G38" s="12">
        <f t="shared" si="14"/>
        <v>496.82499999999999</v>
      </c>
    </row>
    <row r="39" spans="1:7" ht="13.5" x14ac:dyDescent="0.25">
      <c r="A39" s="135" t="s">
        <v>7</v>
      </c>
      <c r="B39" s="136"/>
      <c r="C39" s="136"/>
      <c r="D39" s="136"/>
      <c r="E39" s="137"/>
      <c r="F39" s="13">
        <f>SUM(F28:F38)</f>
        <v>13104.379999999997</v>
      </c>
      <c r="G39" s="13">
        <f>SUM(G28:G38)</f>
        <v>16380.475000000002</v>
      </c>
    </row>
    <row r="40" spans="1:7" ht="13.5" x14ac:dyDescent="0.25">
      <c r="A40" s="115">
        <v>4</v>
      </c>
      <c r="B40" s="132" t="s">
        <v>9</v>
      </c>
      <c r="C40" s="133"/>
      <c r="D40" s="133"/>
      <c r="E40" s="133"/>
      <c r="F40" s="134"/>
      <c r="G40" s="117"/>
    </row>
    <row r="41" spans="1:7" ht="13.5" x14ac:dyDescent="0.25">
      <c r="A41" s="115" t="s">
        <v>96</v>
      </c>
      <c r="B41" s="132" t="s">
        <v>11</v>
      </c>
      <c r="C41" s="133"/>
      <c r="D41" s="133"/>
      <c r="E41" s="133"/>
      <c r="F41" s="134"/>
      <c r="G41" s="117"/>
    </row>
    <row r="42" spans="1:7" ht="38.25" x14ac:dyDescent="0.25">
      <c r="A42" s="113">
        <v>87268</v>
      </c>
      <c r="B42" s="14" t="s">
        <v>42</v>
      </c>
      <c r="C42" s="9" t="s">
        <v>6</v>
      </c>
      <c r="D42" s="10">
        <f>(6.9+4.45)*2*2*3+14*3+20*1.2*1.8+3.65*2*1.8+1.45*2*1.8*2+0.6*2*1.8</f>
        <v>247.14000000000001</v>
      </c>
      <c r="E42" s="11">
        <v>58.9</v>
      </c>
      <c r="F42" s="12">
        <f>D42*E42</f>
        <v>14556.546</v>
      </c>
      <c r="G42" s="12">
        <f>F42*1.25</f>
        <v>18195.682499999999</v>
      </c>
    </row>
    <row r="43" spans="1:7" ht="13.5" x14ac:dyDescent="0.25">
      <c r="A43" s="135" t="s">
        <v>7</v>
      </c>
      <c r="B43" s="136"/>
      <c r="C43" s="136"/>
      <c r="D43" s="136"/>
      <c r="E43" s="137"/>
      <c r="F43" s="13">
        <f>SUM(F42:F42)</f>
        <v>14556.546</v>
      </c>
      <c r="G43" s="13">
        <f>SUM(G42:G42)</f>
        <v>18195.682499999999</v>
      </c>
    </row>
    <row r="44" spans="1:7" ht="13.5" x14ac:dyDescent="0.25">
      <c r="A44" s="115" t="s">
        <v>97</v>
      </c>
      <c r="B44" s="132" t="s">
        <v>93</v>
      </c>
      <c r="C44" s="133"/>
      <c r="D44" s="133"/>
      <c r="E44" s="133"/>
      <c r="F44" s="134"/>
      <c r="G44" s="117"/>
    </row>
    <row r="45" spans="1:7" ht="13.5" x14ac:dyDescent="0.25">
      <c r="A45" s="113">
        <v>87268</v>
      </c>
      <c r="B45" s="14" t="s">
        <v>94</v>
      </c>
      <c r="C45" s="9" t="s">
        <v>6</v>
      </c>
      <c r="D45" s="10">
        <f>6.9*4.45*2+7*3.5</f>
        <v>85.91</v>
      </c>
      <c r="E45" s="11">
        <v>58.9</v>
      </c>
      <c r="F45" s="12">
        <f>D45*E45</f>
        <v>5060.0989999999993</v>
      </c>
      <c r="G45" s="12">
        <f>F45*1.25</f>
        <v>6325.1237499999988</v>
      </c>
    </row>
    <row r="46" spans="1:7" ht="38.25" x14ac:dyDescent="0.25">
      <c r="A46" s="113">
        <v>87250</v>
      </c>
      <c r="B46" s="14" t="s">
        <v>95</v>
      </c>
      <c r="C46" s="9" t="s">
        <v>6</v>
      </c>
      <c r="D46" s="10">
        <v>85.91</v>
      </c>
      <c r="E46" s="11">
        <v>46.25</v>
      </c>
      <c r="F46" s="12">
        <f>D46*E46</f>
        <v>3973.3374999999996</v>
      </c>
      <c r="G46" s="12">
        <f>F46*1.25</f>
        <v>4966.671875</v>
      </c>
    </row>
    <row r="47" spans="1:7" ht="13.5" x14ac:dyDescent="0.25">
      <c r="A47" s="135" t="s">
        <v>7</v>
      </c>
      <c r="B47" s="136"/>
      <c r="C47" s="136"/>
      <c r="D47" s="136"/>
      <c r="E47" s="137"/>
      <c r="F47" s="13">
        <f>SUM(F45:F46)</f>
        <v>9033.4364999999998</v>
      </c>
      <c r="G47" s="13">
        <f>SUM(G45:G46)</f>
        <v>11291.795624999999</v>
      </c>
    </row>
    <row r="48" spans="1:7" ht="13.5" x14ac:dyDescent="0.25">
      <c r="A48" s="115" t="s">
        <v>98</v>
      </c>
      <c r="B48" s="132" t="s">
        <v>99</v>
      </c>
      <c r="C48" s="133"/>
      <c r="D48" s="133"/>
      <c r="E48" s="133"/>
      <c r="F48" s="134"/>
      <c r="G48" s="117"/>
    </row>
    <row r="49" spans="1:8" ht="25.5" x14ac:dyDescent="0.25">
      <c r="A49" s="112" t="s">
        <v>102</v>
      </c>
      <c r="B49" s="14" t="s">
        <v>100</v>
      </c>
      <c r="C49" s="9" t="s">
        <v>6</v>
      </c>
      <c r="D49" s="10">
        <f>1.7*2*1.8+0.4*0.9*4</f>
        <v>7.5600000000000005</v>
      </c>
      <c r="E49" s="11">
        <v>708.32</v>
      </c>
      <c r="F49" s="12">
        <f>D49*E49</f>
        <v>5354.8992000000007</v>
      </c>
      <c r="G49" s="12">
        <f>F49*1.25</f>
        <v>6693.6240000000007</v>
      </c>
    </row>
    <row r="50" spans="1:8" ht="13.5" x14ac:dyDescent="0.25">
      <c r="A50" s="135" t="s">
        <v>7</v>
      </c>
      <c r="B50" s="136"/>
      <c r="C50" s="136"/>
      <c r="D50" s="136"/>
      <c r="E50" s="137"/>
      <c r="F50" s="13">
        <f>SUM(F49:F49)</f>
        <v>5354.8992000000007</v>
      </c>
      <c r="G50" s="13">
        <f>SUM(G49:G49)</f>
        <v>6693.6240000000007</v>
      </c>
    </row>
    <row r="51" spans="1:8" ht="13.5" x14ac:dyDescent="0.25">
      <c r="A51" s="115">
        <v>5</v>
      </c>
      <c r="B51" s="132" t="s">
        <v>10</v>
      </c>
      <c r="C51" s="133"/>
      <c r="D51" s="133"/>
      <c r="E51" s="133"/>
      <c r="F51" s="134"/>
      <c r="G51" s="116"/>
    </row>
    <row r="52" spans="1:8" ht="13.5" x14ac:dyDescent="0.25">
      <c r="A52" s="113">
        <v>9537</v>
      </c>
      <c r="B52" s="15" t="s">
        <v>43</v>
      </c>
      <c r="C52" s="16" t="s">
        <v>6</v>
      </c>
      <c r="D52" s="10">
        <v>85.91</v>
      </c>
      <c r="E52" s="11">
        <v>2.89</v>
      </c>
      <c r="F52" s="12">
        <f t="shared" ref="F52" si="21">D52*E52</f>
        <v>248.2799</v>
      </c>
      <c r="G52" s="12">
        <f>F52*1.25</f>
        <v>310.349875</v>
      </c>
    </row>
    <row r="53" spans="1:8" ht="13.5" x14ac:dyDescent="0.25">
      <c r="A53" s="135" t="s">
        <v>7</v>
      </c>
      <c r="B53" s="136"/>
      <c r="C53" s="136"/>
      <c r="D53" s="136"/>
      <c r="E53" s="137"/>
      <c r="F53" s="13">
        <f>SUM(F52:F52)</f>
        <v>248.2799</v>
      </c>
      <c r="G53" s="13">
        <f>SUM(G52:G52)</f>
        <v>310.349875</v>
      </c>
      <c r="H53" s="39"/>
    </row>
    <row r="54" spans="1:8" x14ac:dyDescent="0.2">
      <c r="A54" s="21"/>
      <c r="B54" s="17"/>
      <c r="C54" s="17"/>
      <c r="D54" s="18"/>
      <c r="E54" s="19" t="s">
        <v>4</v>
      </c>
      <c r="F54" s="20">
        <f>F53+F50+F47+F43+F39+F24+F18</f>
        <v>65864.406300000002</v>
      </c>
      <c r="G54" s="20">
        <f>G53+G50+G47+G43+G39+G24+G18</f>
        <v>82330.50787500001</v>
      </c>
    </row>
    <row r="55" spans="1:8" x14ac:dyDescent="0.2">
      <c r="A55" s="44" t="s">
        <v>119</v>
      </c>
      <c r="B55" s="31"/>
      <c r="C55" s="32"/>
      <c r="D55" s="33"/>
      <c r="E55" s="5"/>
      <c r="F55" s="6"/>
      <c r="G55" s="6"/>
    </row>
    <row r="56" spans="1:8" x14ac:dyDescent="0.2">
      <c r="B56" s="31"/>
      <c r="C56" s="34"/>
      <c r="D56" s="4"/>
      <c r="F56" s="122"/>
    </row>
    <row r="57" spans="1:8" x14ac:dyDescent="0.2">
      <c r="B57" s="31"/>
      <c r="C57" s="34"/>
      <c r="D57" s="4"/>
      <c r="F57" s="122"/>
    </row>
    <row r="58" spans="1:8" ht="13.5" thickBot="1" x14ac:dyDescent="0.25">
      <c r="B58" s="35"/>
      <c r="C58" s="34"/>
      <c r="D58" s="4"/>
      <c r="F58" s="89"/>
      <c r="G58" s="89"/>
    </row>
    <row r="59" spans="1:8" x14ac:dyDescent="0.2">
      <c r="A59" s="45"/>
      <c r="B59" s="37" t="s">
        <v>20</v>
      </c>
      <c r="C59" s="38"/>
      <c r="D59"/>
    </row>
    <row r="60" spans="1:8" x14ac:dyDescent="0.2">
      <c r="A60" s="45"/>
      <c r="B60" s="36" t="s">
        <v>21</v>
      </c>
      <c r="C60" s="38"/>
      <c r="D60"/>
    </row>
    <row r="61" spans="1:8" x14ac:dyDescent="0.2">
      <c r="A61" s="143" t="s">
        <v>84</v>
      </c>
      <c r="B61" s="143"/>
      <c r="C61" s="143"/>
      <c r="D61" s="143"/>
    </row>
  </sheetData>
  <mergeCells count="19">
    <mergeCell ref="B44:F44"/>
    <mergeCell ref="B41:F41"/>
    <mergeCell ref="B40:F40"/>
    <mergeCell ref="A61:D61"/>
    <mergeCell ref="A43:E43"/>
    <mergeCell ref="A53:E53"/>
    <mergeCell ref="B48:F48"/>
    <mergeCell ref="A50:E50"/>
    <mergeCell ref="A47:E47"/>
    <mergeCell ref="B51:F51"/>
    <mergeCell ref="A1:H1"/>
    <mergeCell ref="A2:H2"/>
    <mergeCell ref="B25:F25"/>
    <mergeCell ref="A39:E39"/>
    <mergeCell ref="A24:E24"/>
    <mergeCell ref="B19:F19"/>
    <mergeCell ref="D7:E7"/>
    <mergeCell ref="B13:F13"/>
    <mergeCell ref="A18:E18"/>
  </mergeCells>
  <phoneticPr fontId="1" type="noConversion"/>
  <printOptions horizontalCentered="1"/>
  <pageMargins left="0.23622047244094491" right="0.23622047244094491" top="0.39370078740157483" bottom="0.39370078740157483" header="0.31496062992125984" footer="0.31496062992125984"/>
  <pageSetup paperSize="9" scale="61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tabSelected="1" topLeftCell="A10" workbookViewId="0">
      <selection activeCell="C35" sqref="C35"/>
    </sheetView>
  </sheetViews>
  <sheetFormatPr defaultRowHeight="12.75" x14ac:dyDescent="0.2"/>
  <cols>
    <col min="1" max="1" width="7.85546875" customWidth="1"/>
    <col min="2" max="2" width="78.140625" bestFit="1" customWidth="1"/>
    <col min="3" max="3" width="13.140625" bestFit="1" customWidth="1"/>
    <col min="4" max="4" width="8.28515625" bestFit="1" customWidth="1"/>
    <col min="5" max="12" width="9.7109375" customWidth="1"/>
  </cols>
  <sheetData>
    <row r="1" spans="1:12" x14ac:dyDescent="0.2">
      <c r="A1" s="38"/>
      <c r="B1" s="38"/>
      <c r="C1" s="38"/>
      <c r="D1" s="38"/>
      <c r="E1" s="38"/>
      <c r="F1" s="38"/>
      <c r="G1" s="47"/>
      <c r="H1" s="47"/>
      <c r="I1" s="47"/>
      <c r="J1" s="48"/>
      <c r="K1" s="48"/>
    </row>
    <row r="2" spans="1:12" ht="25.5" x14ac:dyDescent="0.35">
      <c r="A2" s="49"/>
      <c r="B2" s="49"/>
      <c r="C2" s="49"/>
      <c r="D2" s="50" t="s">
        <v>37</v>
      </c>
      <c r="E2" s="50"/>
      <c r="F2" s="49"/>
      <c r="G2" s="49"/>
      <c r="H2" s="49"/>
      <c r="I2" s="49"/>
      <c r="J2" s="49"/>
      <c r="K2" s="49"/>
      <c r="L2" s="49"/>
    </row>
    <row r="3" spans="1:12" ht="19.5" x14ac:dyDescent="0.25">
      <c r="A3" s="51"/>
      <c r="B3" s="51"/>
      <c r="C3" s="51"/>
      <c r="D3" s="50" t="s">
        <v>81</v>
      </c>
      <c r="E3" s="50"/>
      <c r="F3" s="51"/>
      <c r="G3" s="51"/>
      <c r="H3" s="51"/>
      <c r="I3" s="51"/>
      <c r="J3" s="51"/>
      <c r="K3" s="51"/>
      <c r="L3" s="51"/>
    </row>
    <row r="4" spans="1:12" x14ac:dyDescent="0.2">
      <c r="A4" s="38"/>
      <c r="B4" s="38"/>
      <c r="C4" s="52"/>
      <c r="D4" s="50" t="s">
        <v>82</v>
      </c>
      <c r="E4" s="50"/>
      <c r="F4" s="53"/>
      <c r="G4" s="54"/>
      <c r="H4" s="54"/>
      <c r="I4" s="54"/>
      <c r="J4" s="48"/>
      <c r="K4" s="48"/>
    </row>
    <row r="5" spans="1:12" x14ac:dyDescent="0.2">
      <c r="A5" s="52"/>
      <c r="B5" s="52"/>
      <c r="C5" s="55"/>
      <c r="D5" s="55"/>
      <c r="E5" s="55"/>
      <c r="F5" s="56"/>
      <c r="G5" s="54"/>
      <c r="H5" s="54"/>
      <c r="I5" s="54"/>
      <c r="J5" s="48"/>
      <c r="K5" s="48"/>
    </row>
    <row r="6" spans="1:12" x14ac:dyDescent="0.2">
      <c r="A6" s="57"/>
      <c r="B6" s="57"/>
      <c r="C6" s="38"/>
      <c r="D6" s="38"/>
      <c r="E6" s="52"/>
      <c r="F6" s="58"/>
      <c r="G6" s="54"/>
      <c r="H6" s="54"/>
      <c r="I6" s="54"/>
      <c r="J6" s="48"/>
      <c r="K6" s="48"/>
    </row>
    <row r="7" spans="1:12" x14ac:dyDescent="0.2">
      <c r="A7" s="59" t="s">
        <v>17</v>
      </c>
      <c r="B7" s="60" t="s">
        <v>120</v>
      </c>
      <c r="C7" s="28"/>
      <c r="D7" s="28"/>
      <c r="E7" s="28"/>
      <c r="F7" s="59"/>
      <c r="G7" s="61"/>
      <c r="H7" s="54"/>
      <c r="I7" s="54"/>
      <c r="J7" s="48"/>
      <c r="K7" s="48"/>
    </row>
    <row r="8" spans="1:12" x14ac:dyDescent="0.2">
      <c r="A8" s="59" t="s">
        <v>18</v>
      </c>
      <c r="B8" s="123" t="s">
        <v>85</v>
      </c>
      <c r="C8" s="28"/>
      <c r="D8" s="28"/>
      <c r="E8" s="28"/>
      <c r="F8" s="59"/>
      <c r="G8" s="61"/>
      <c r="H8" s="54"/>
      <c r="I8" s="54"/>
      <c r="J8" s="48"/>
      <c r="K8" s="48"/>
    </row>
    <row r="9" spans="1:12" x14ac:dyDescent="0.2">
      <c r="A9" s="59" t="s">
        <v>24</v>
      </c>
      <c r="B9" s="59" t="s">
        <v>25</v>
      </c>
      <c r="C9" s="28"/>
      <c r="D9" s="28"/>
      <c r="E9" s="28"/>
      <c r="F9" s="28" t="s">
        <v>77</v>
      </c>
      <c r="G9" s="62"/>
      <c r="H9" s="63"/>
      <c r="I9" s="63"/>
      <c r="J9" s="48"/>
      <c r="K9" s="48"/>
    </row>
    <row r="10" spans="1:12" x14ac:dyDescent="0.2">
      <c r="A10" s="52"/>
      <c r="B10" s="52"/>
      <c r="C10" s="55"/>
      <c r="D10" s="55"/>
      <c r="E10" s="38"/>
      <c r="F10" s="38"/>
      <c r="G10" s="47"/>
      <c r="H10" s="47"/>
      <c r="I10" s="47"/>
      <c r="J10" s="48"/>
      <c r="K10" s="48"/>
    </row>
    <row r="11" spans="1:12" x14ac:dyDescent="0.2">
      <c r="A11" s="38"/>
      <c r="B11" s="38"/>
      <c r="C11" s="38"/>
      <c r="D11" s="38"/>
      <c r="E11" s="38"/>
      <c r="F11" s="38"/>
      <c r="G11" s="47"/>
      <c r="H11" s="47"/>
      <c r="I11" s="47"/>
      <c r="J11" s="48"/>
      <c r="K11" s="48"/>
    </row>
    <row r="12" spans="1:12" x14ac:dyDescent="0.2">
      <c r="A12" s="38"/>
      <c r="B12" s="38"/>
      <c r="C12" s="38"/>
      <c r="D12" s="38"/>
      <c r="E12" s="38"/>
      <c r="F12" s="64"/>
      <c r="G12" s="63"/>
      <c r="H12" s="63"/>
      <c r="I12" s="63"/>
      <c r="J12" s="48"/>
      <c r="K12" s="48"/>
    </row>
    <row r="13" spans="1:12" ht="13.5" thickBot="1" x14ac:dyDescent="0.25">
      <c r="A13" s="65"/>
      <c r="B13" s="65"/>
      <c r="C13" s="65"/>
      <c r="D13" s="65"/>
      <c r="E13" s="65"/>
      <c r="F13" s="66"/>
      <c r="G13" s="63"/>
      <c r="H13" s="63"/>
      <c r="I13" s="63"/>
      <c r="J13" s="48"/>
      <c r="K13" s="48"/>
    </row>
    <row r="14" spans="1:12" x14ac:dyDescent="0.2">
      <c r="A14" s="67" t="s">
        <v>26</v>
      </c>
      <c r="B14" s="68" t="s">
        <v>27</v>
      </c>
      <c r="C14" s="69" t="s">
        <v>28</v>
      </c>
      <c r="D14" s="69" t="s">
        <v>29</v>
      </c>
      <c r="E14" s="69" t="s">
        <v>30</v>
      </c>
      <c r="F14" s="69" t="s">
        <v>31</v>
      </c>
      <c r="G14" s="70" t="s">
        <v>32</v>
      </c>
      <c r="H14" s="70" t="s">
        <v>33</v>
      </c>
      <c r="I14" s="70" t="s">
        <v>34</v>
      </c>
      <c r="J14" s="70" t="s">
        <v>35</v>
      </c>
      <c r="K14" s="70" t="s">
        <v>83</v>
      </c>
      <c r="L14" s="71" t="s">
        <v>36</v>
      </c>
    </row>
    <row r="15" spans="1:12" x14ac:dyDescent="0.2">
      <c r="A15" s="72">
        <v>1</v>
      </c>
      <c r="B15" s="73" t="str">
        <f>orçamentos!B13</f>
        <v>LIMPEZA E DEMOLIÇÕES</v>
      </c>
      <c r="C15" s="74">
        <f>orçamentos!G18</f>
        <v>7821.359375</v>
      </c>
      <c r="D15" s="75">
        <f t="shared" ref="D15:D19" si="0">C15/$C$29</f>
        <v>9.4999530292573242E-2</v>
      </c>
      <c r="E15" s="76">
        <v>1</v>
      </c>
      <c r="F15" s="76"/>
      <c r="G15" s="77"/>
      <c r="H15" s="77"/>
      <c r="I15" s="77"/>
      <c r="J15" s="77"/>
      <c r="K15" s="77"/>
      <c r="L15" s="78">
        <f>SUM(E15:K15)</f>
        <v>1</v>
      </c>
    </row>
    <row r="16" spans="1:12" x14ac:dyDescent="0.2">
      <c r="A16" s="72">
        <v>2</v>
      </c>
      <c r="B16" s="73" t="str">
        <f>orçamentos!B19</f>
        <v>ALVENARIAS/PORTAS/ESQUADRIAS METALICAS</v>
      </c>
      <c r="C16" s="74">
        <f>orçamentos!G24</f>
        <v>21637.221500000007</v>
      </c>
      <c r="D16" s="75">
        <f t="shared" si="0"/>
        <v>0.26280928682379689</v>
      </c>
      <c r="E16" s="76">
        <v>0.5</v>
      </c>
      <c r="F16" s="76">
        <v>0.5</v>
      </c>
      <c r="G16" s="77"/>
      <c r="H16" s="77"/>
      <c r="I16" s="77"/>
      <c r="J16" s="77"/>
      <c r="K16" s="77"/>
      <c r="L16" s="78">
        <f t="shared" ref="L16:L29" si="1">SUM(E16:K16)</f>
        <v>1</v>
      </c>
    </row>
    <row r="17" spans="1:12" x14ac:dyDescent="0.2">
      <c r="A17" s="72">
        <v>3</v>
      </c>
      <c r="B17" s="73" t="str">
        <f>orçamentos!B25</f>
        <v>INSTALAÇÕES HIDRAULICAS</v>
      </c>
      <c r="C17" s="74">
        <f>orçamentos!G39</f>
        <v>16380.475000000002</v>
      </c>
      <c r="D17" s="75">
        <f t="shared" si="0"/>
        <v>0.19895997055745043</v>
      </c>
      <c r="E17" s="76">
        <v>0.5</v>
      </c>
      <c r="F17" s="76">
        <v>0.5</v>
      </c>
      <c r="G17" s="77"/>
      <c r="H17" s="77"/>
      <c r="I17" s="77"/>
      <c r="J17" s="77"/>
      <c r="K17" s="77"/>
      <c r="L17" s="78">
        <f t="shared" si="1"/>
        <v>1</v>
      </c>
    </row>
    <row r="18" spans="1:12" x14ac:dyDescent="0.2">
      <c r="A18" s="72">
        <v>4</v>
      </c>
      <c r="B18" s="73" t="str">
        <f>orçamentos!B40</f>
        <v>REVESTIMENTOS</v>
      </c>
      <c r="C18" s="74">
        <v>36181.1</v>
      </c>
      <c r="D18" s="75">
        <f t="shared" si="0"/>
        <v>0.43946165118753688</v>
      </c>
      <c r="E18" s="76">
        <v>0.5</v>
      </c>
      <c r="F18" s="76">
        <v>0.5</v>
      </c>
      <c r="G18" s="77"/>
      <c r="H18" s="77"/>
      <c r="I18" s="77"/>
      <c r="J18" s="77"/>
      <c r="K18" s="77"/>
      <c r="L18" s="78">
        <f t="shared" si="1"/>
        <v>1</v>
      </c>
    </row>
    <row r="19" spans="1:12" x14ac:dyDescent="0.2">
      <c r="A19" s="72">
        <v>5</v>
      </c>
      <c r="B19" s="73" t="str">
        <f>orçamentos!B51</f>
        <v>SERVIÇOS COMPLEMENTARES</v>
      </c>
      <c r="C19" s="74">
        <f>orçamentos!G53</f>
        <v>310.349875</v>
      </c>
      <c r="D19" s="75">
        <f t="shared" si="0"/>
        <v>3.7695611386427078E-3</v>
      </c>
      <c r="E19" s="76"/>
      <c r="F19" s="76">
        <v>1</v>
      </c>
      <c r="G19" s="77"/>
      <c r="H19" s="77"/>
      <c r="I19" s="77"/>
      <c r="J19" s="77"/>
      <c r="K19" s="77"/>
      <c r="L19" s="78">
        <f t="shared" si="1"/>
        <v>1</v>
      </c>
    </row>
    <row r="20" spans="1:12" x14ac:dyDescent="0.2">
      <c r="A20" s="72"/>
      <c r="B20" s="73"/>
      <c r="C20" s="74"/>
      <c r="D20" s="75"/>
      <c r="E20" s="76"/>
      <c r="F20" s="76"/>
      <c r="G20" s="77"/>
      <c r="H20" s="77"/>
      <c r="I20" s="77"/>
      <c r="J20" s="77"/>
      <c r="K20" s="77"/>
      <c r="L20" s="78"/>
    </row>
    <row r="21" spans="1:12" x14ac:dyDescent="0.2">
      <c r="A21" s="72"/>
      <c r="B21" s="73"/>
      <c r="C21" s="74"/>
      <c r="D21" s="75"/>
      <c r="E21" s="76"/>
      <c r="F21" s="76"/>
      <c r="G21" s="77"/>
      <c r="H21" s="77"/>
      <c r="I21" s="77"/>
      <c r="J21" s="77"/>
      <c r="K21" s="77"/>
      <c r="L21" s="78"/>
    </row>
    <row r="22" spans="1:12" x14ac:dyDescent="0.2">
      <c r="A22" s="72"/>
      <c r="B22" s="73"/>
      <c r="C22" s="74"/>
      <c r="D22" s="75"/>
      <c r="E22" s="76"/>
      <c r="F22" s="76"/>
      <c r="G22" s="77"/>
      <c r="H22" s="77"/>
      <c r="I22" s="77"/>
      <c r="J22" s="77"/>
      <c r="K22" s="77"/>
      <c r="L22" s="78"/>
    </row>
    <row r="23" spans="1:12" x14ac:dyDescent="0.2">
      <c r="A23" s="72"/>
      <c r="B23" s="73"/>
      <c r="C23" s="74"/>
      <c r="D23" s="75"/>
      <c r="E23" s="76"/>
      <c r="F23" s="76"/>
      <c r="G23" s="77"/>
      <c r="H23" s="77"/>
      <c r="I23" s="77"/>
      <c r="J23" s="77"/>
      <c r="K23" s="77"/>
      <c r="L23" s="78"/>
    </row>
    <row r="24" spans="1:12" x14ac:dyDescent="0.2">
      <c r="A24" s="72"/>
      <c r="B24" s="73"/>
      <c r="C24" s="74"/>
      <c r="D24" s="75"/>
      <c r="E24" s="76"/>
      <c r="F24" s="76"/>
      <c r="G24" s="77"/>
      <c r="H24" s="77"/>
      <c r="I24" s="77"/>
      <c r="J24" s="77"/>
      <c r="K24" s="77"/>
      <c r="L24" s="78"/>
    </row>
    <row r="25" spans="1:12" x14ac:dyDescent="0.2">
      <c r="A25" s="72"/>
      <c r="B25" s="73"/>
      <c r="C25" s="74"/>
      <c r="D25" s="75"/>
      <c r="E25" s="76"/>
      <c r="F25" s="76"/>
      <c r="G25" s="77"/>
      <c r="H25" s="77"/>
      <c r="I25" s="77"/>
      <c r="J25" s="77"/>
      <c r="K25" s="77"/>
      <c r="L25" s="78"/>
    </row>
    <row r="26" spans="1:12" x14ac:dyDescent="0.2">
      <c r="A26" s="72"/>
      <c r="B26" s="73"/>
      <c r="C26" s="74"/>
      <c r="D26" s="75"/>
      <c r="E26" s="76"/>
      <c r="F26" s="76"/>
      <c r="G26" s="77"/>
      <c r="H26" s="77"/>
      <c r="I26" s="77"/>
      <c r="J26" s="77"/>
      <c r="K26" s="77"/>
      <c r="L26" s="78"/>
    </row>
    <row r="27" spans="1:12" x14ac:dyDescent="0.2">
      <c r="A27" s="72"/>
      <c r="B27" s="73"/>
      <c r="C27" s="74"/>
      <c r="D27" s="75"/>
      <c r="E27" s="76"/>
      <c r="F27" s="76"/>
      <c r="G27" s="77"/>
      <c r="H27" s="77"/>
      <c r="I27" s="77"/>
      <c r="J27" s="77"/>
      <c r="K27" s="77"/>
      <c r="L27" s="78"/>
    </row>
    <row r="28" spans="1:12" x14ac:dyDescent="0.2">
      <c r="A28" s="72"/>
      <c r="B28" s="73"/>
      <c r="C28" s="74"/>
      <c r="D28" s="75"/>
      <c r="E28" s="76"/>
      <c r="F28" s="76"/>
      <c r="G28" s="77"/>
      <c r="H28" s="77"/>
      <c r="I28" s="77"/>
      <c r="J28" s="77"/>
      <c r="K28" s="77"/>
      <c r="L28" s="78"/>
    </row>
    <row r="29" spans="1:12" ht="13.5" thickBot="1" x14ac:dyDescent="0.25">
      <c r="A29" s="79"/>
      <c r="B29" s="80" t="s">
        <v>4</v>
      </c>
      <c r="C29" s="81">
        <f>SUM(C15:C28)</f>
        <v>82330.505749999997</v>
      </c>
      <c r="D29" s="82">
        <v>1</v>
      </c>
      <c r="E29" s="83">
        <f t="shared" ref="E29:K29" si="2">(SUMPRODUCT(E15:E28,$C$15:$C$28))/($C$29)</f>
        <v>0.54561498457696522</v>
      </c>
      <c r="F29" s="83">
        <f t="shared" si="2"/>
        <v>0.45438501542303472</v>
      </c>
      <c r="G29" s="83">
        <f t="shared" si="2"/>
        <v>0</v>
      </c>
      <c r="H29" s="83">
        <f t="shared" si="2"/>
        <v>0</v>
      </c>
      <c r="I29" s="83">
        <f t="shared" si="2"/>
        <v>0</v>
      </c>
      <c r="J29" s="83">
        <f t="shared" si="2"/>
        <v>0</v>
      </c>
      <c r="K29" s="83">
        <f t="shared" si="2"/>
        <v>0</v>
      </c>
      <c r="L29" s="78">
        <f t="shared" si="1"/>
        <v>1</v>
      </c>
    </row>
    <row r="30" spans="1:12" x14ac:dyDescent="0.2">
      <c r="A30" s="38"/>
      <c r="B30" s="38"/>
      <c r="C30" s="38"/>
      <c r="D30" s="38"/>
      <c r="E30" s="38"/>
      <c r="F30" s="38"/>
      <c r="G30" s="47"/>
      <c r="H30" s="47"/>
      <c r="I30" s="47"/>
      <c r="J30" s="48"/>
      <c r="K30" s="48"/>
    </row>
    <row r="31" spans="1:12" x14ac:dyDescent="0.2">
      <c r="A31" s="38"/>
      <c r="B31" s="38"/>
      <c r="C31" s="38"/>
      <c r="D31" s="38"/>
      <c r="E31" s="38"/>
      <c r="F31" s="38"/>
      <c r="G31" s="47"/>
      <c r="H31" s="47"/>
      <c r="I31" s="47"/>
      <c r="J31" s="48"/>
      <c r="K31" s="48"/>
    </row>
    <row r="32" spans="1:12" x14ac:dyDescent="0.2">
      <c r="A32" s="38"/>
      <c r="B32" s="38"/>
      <c r="C32" s="38"/>
      <c r="D32" s="38"/>
      <c r="E32" s="38"/>
      <c r="F32" s="38"/>
      <c r="G32" s="47"/>
      <c r="H32" s="47"/>
      <c r="I32" s="47"/>
      <c r="J32" s="48"/>
      <c r="K32" s="48"/>
    </row>
    <row r="33" spans="1:11" x14ac:dyDescent="0.2">
      <c r="A33" s="38"/>
      <c r="B33" s="38"/>
      <c r="C33" s="84"/>
      <c r="D33" s="84"/>
      <c r="E33" s="38"/>
      <c r="F33" s="38"/>
      <c r="G33" s="47"/>
      <c r="H33" s="47"/>
      <c r="I33" s="47"/>
      <c r="J33" s="48"/>
      <c r="K33" s="48"/>
    </row>
    <row r="34" spans="1:11" x14ac:dyDescent="0.2">
      <c r="A34" s="38" t="s">
        <v>121</v>
      </c>
      <c r="B34" s="38"/>
      <c r="C34" s="38"/>
      <c r="D34" s="38"/>
      <c r="E34" s="48"/>
      <c r="F34" s="48"/>
      <c r="G34" s="48"/>
      <c r="H34" s="48"/>
      <c r="I34" s="48"/>
      <c r="J34" s="48"/>
      <c r="K34" s="48"/>
    </row>
    <row r="35" spans="1:11" x14ac:dyDescent="0.2">
      <c r="A35" s="38"/>
      <c r="B35" s="38"/>
      <c r="C35" s="38"/>
      <c r="D35" s="38"/>
      <c r="E35" s="48"/>
      <c r="F35" s="48"/>
      <c r="G35" s="48"/>
      <c r="H35" s="48"/>
      <c r="I35" s="48"/>
      <c r="J35" s="48"/>
      <c r="K35" s="48"/>
    </row>
    <row r="36" spans="1:11" x14ac:dyDescent="0.2">
      <c r="A36" s="38"/>
      <c r="B36" s="85"/>
      <c r="D36" s="86"/>
      <c r="G36" s="48"/>
      <c r="H36" s="48"/>
      <c r="I36" s="48"/>
      <c r="J36" s="48"/>
      <c r="K36" s="48"/>
    </row>
    <row r="37" spans="1:11" x14ac:dyDescent="0.2">
      <c r="A37" s="38"/>
      <c r="B37" s="37" t="str">
        <f>[1]orçamentos!B104</f>
        <v>RAFAEL DOS SANTOS DA SILVA</v>
      </c>
      <c r="D37" s="38"/>
      <c r="G37" s="48"/>
      <c r="H37" s="48"/>
      <c r="I37" s="48"/>
      <c r="J37" s="48"/>
      <c r="K37" s="48"/>
    </row>
    <row r="38" spans="1:11" x14ac:dyDescent="0.2">
      <c r="A38" s="38"/>
      <c r="B38" s="36" t="str">
        <f>[1]orçamentos!B105</f>
        <v>ENGENHEIRO CIVIL</v>
      </c>
      <c r="D38" s="38"/>
      <c r="G38" s="48"/>
      <c r="H38" s="48"/>
      <c r="I38" s="48"/>
      <c r="J38" s="48"/>
      <c r="K38" s="48"/>
    </row>
    <row r="39" spans="1:11" x14ac:dyDescent="0.2">
      <c r="A39" s="38"/>
      <c r="D39" s="38"/>
      <c r="G39" s="48"/>
      <c r="H39" s="48"/>
      <c r="I39" s="48"/>
      <c r="J39" s="48"/>
      <c r="K39" s="48"/>
    </row>
    <row r="40" spans="1:11" x14ac:dyDescent="0.2">
      <c r="E40" s="48"/>
      <c r="F40" s="48"/>
      <c r="G40" s="48"/>
      <c r="H40" s="48"/>
      <c r="I40" s="48"/>
      <c r="J40" s="48"/>
      <c r="K40" s="48"/>
    </row>
  </sheetData>
  <pageMargins left="0.51181102362204722" right="0.51181102362204722" top="0.78740157480314965" bottom="0.78740157480314965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B13" sqref="B13"/>
    </sheetView>
  </sheetViews>
  <sheetFormatPr defaultRowHeight="12.75" x14ac:dyDescent="0.2"/>
  <cols>
    <col min="1" max="1" width="26.85546875" style="90" customWidth="1"/>
    <col min="2" max="2" width="11.85546875" style="110" customWidth="1"/>
    <col min="3" max="4" width="9.28515625" style="90" bestFit="1" customWidth="1"/>
    <col min="5" max="5" width="10" style="90" bestFit="1" customWidth="1"/>
    <col min="6" max="7" width="0" style="90" hidden="1" customWidth="1"/>
    <col min="8" max="8" width="6.5703125" style="90" hidden="1" customWidth="1"/>
    <col min="9" max="256" width="9.140625" style="90"/>
    <col min="257" max="257" width="26.85546875" style="90" customWidth="1"/>
    <col min="258" max="258" width="11.85546875" style="90" customWidth="1"/>
    <col min="259" max="260" width="9.28515625" style="90" bestFit="1" customWidth="1"/>
    <col min="261" max="261" width="10" style="90" bestFit="1" customWidth="1"/>
    <col min="262" max="264" width="0" style="90" hidden="1" customWidth="1"/>
    <col min="265" max="512" width="9.140625" style="90"/>
    <col min="513" max="513" width="26.85546875" style="90" customWidth="1"/>
    <col min="514" max="514" width="11.85546875" style="90" customWidth="1"/>
    <col min="515" max="516" width="9.28515625" style="90" bestFit="1" customWidth="1"/>
    <col min="517" max="517" width="10" style="90" bestFit="1" customWidth="1"/>
    <col min="518" max="520" width="0" style="90" hidden="1" customWidth="1"/>
    <col min="521" max="768" width="9.140625" style="90"/>
    <col min="769" max="769" width="26.85546875" style="90" customWidth="1"/>
    <col min="770" max="770" width="11.85546875" style="90" customWidth="1"/>
    <col min="771" max="772" width="9.28515625" style="90" bestFit="1" customWidth="1"/>
    <col min="773" max="773" width="10" style="90" bestFit="1" customWidth="1"/>
    <col min="774" max="776" width="0" style="90" hidden="1" customWidth="1"/>
    <col min="777" max="1024" width="9.140625" style="90"/>
    <col min="1025" max="1025" width="26.85546875" style="90" customWidth="1"/>
    <col min="1026" max="1026" width="11.85546875" style="90" customWidth="1"/>
    <col min="1027" max="1028" width="9.28515625" style="90" bestFit="1" customWidth="1"/>
    <col min="1029" max="1029" width="10" style="90" bestFit="1" customWidth="1"/>
    <col min="1030" max="1032" width="0" style="90" hidden="1" customWidth="1"/>
    <col min="1033" max="1280" width="9.140625" style="90"/>
    <col min="1281" max="1281" width="26.85546875" style="90" customWidth="1"/>
    <col min="1282" max="1282" width="11.85546875" style="90" customWidth="1"/>
    <col min="1283" max="1284" width="9.28515625" style="90" bestFit="1" customWidth="1"/>
    <col min="1285" max="1285" width="10" style="90" bestFit="1" customWidth="1"/>
    <col min="1286" max="1288" width="0" style="90" hidden="1" customWidth="1"/>
    <col min="1289" max="1536" width="9.140625" style="90"/>
    <col min="1537" max="1537" width="26.85546875" style="90" customWidth="1"/>
    <col min="1538" max="1538" width="11.85546875" style="90" customWidth="1"/>
    <col min="1539" max="1540" width="9.28515625" style="90" bestFit="1" customWidth="1"/>
    <col min="1541" max="1541" width="10" style="90" bestFit="1" customWidth="1"/>
    <col min="1542" max="1544" width="0" style="90" hidden="1" customWidth="1"/>
    <col min="1545" max="1792" width="9.140625" style="90"/>
    <col min="1793" max="1793" width="26.85546875" style="90" customWidth="1"/>
    <col min="1794" max="1794" width="11.85546875" style="90" customWidth="1"/>
    <col min="1795" max="1796" width="9.28515625" style="90" bestFit="1" customWidth="1"/>
    <col min="1797" max="1797" width="10" style="90" bestFit="1" customWidth="1"/>
    <col min="1798" max="1800" width="0" style="90" hidden="1" customWidth="1"/>
    <col min="1801" max="2048" width="9.140625" style="90"/>
    <col min="2049" max="2049" width="26.85546875" style="90" customWidth="1"/>
    <col min="2050" max="2050" width="11.85546875" style="90" customWidth="1"/>
    <col min="2051" max="2052" width="9.28515625" style="90" bestFit="1" customWidth="1"/>
    <col min="2053" max="2053" width="10" style="90" bestFit="1" customWidth="1"/>
    <col min="2054" max="2056" width="0" style="90" hidden="1" customWidth="1"/>
    <col min="2057" max="2304" width="9.140625" style="90"/>
    <col min="2305" max="2305" width="26.85546875" style="90" customWidth="1"/>
    <col min="2306" max="2306" width="11.85546875" style="90" customWidth="1"/>
    <col min="2307" max="2308" width="9.28515625" style="90" bestFit="1" customWidth="1"/>
    <col min="2309" max="2309" width="10" style="90" bestFit="1" customWidth="1"/>
    <col min="2310" max="2312" width="0" style="90" hidden="1" customWidth="1"/>
    <col min="2313" max="2560" width="9.140625" style="90"/>
    <col min="2561" max="2561" width="26.85546875" style="90" customWidth="1"/>
    <col min="2562" max="2562" width="11.85546875" style="90" customWidth="1"/>
    <col min="2563" max="2564" width="9.28515625" style="90" bestFit="1" customWidth="1"/>
    <col min="2565" max="2565" width="10" style="90" bestFit="1" customWidth="1"/>
    <col min="2566" max="2568" width="0" style="90" hidden="1" customWidth="1"/>
    <col min="2569" max="2816" width="9.140625" style="90"/>
    <col min="2817" max="2817" width="26.85546875" style="90" customWidth="1"/>
    <col min="2818" max="2818" width="11.85546875" style="90" customWidth="1"/>
    <col min="2819" max="2820" width="9.28515625" style="90" bestFit="1" customWidth="1"/>
    <col min="2821" max="2821" width="10" style="90" bestFit="1" customWidth="1"/>
    <col min="2822" max="2824" width="0" style="90" hidden="1" customWidth="1"/>
    <col min="2825" max="3072" width="9.140625" style="90"/>
    <col min="3073" max="3073" width="26.85546875" style="90" customWidth="1"/>
    <col min="3074" max="3074" width="11.85546875" style="90" customWidth="1"/>
    <col min="3075" max="3076" width="9.28515625" style="90" bestFit="1" customWidth="1"/>
    <col min="3077" max="3077" width="10" style="90" bestFit="1" customWidth="1"/>
    <col min="3078" max="3080" width="0" style="90" hidden="1" customWidth="1"/>
    <col min="3081" max="3328" width="9.140625" style="90"/>
    <col min="3329" max="3329" width="26.85546875" style="90" customWidth="1"/>
    <col min="3330" max="3330" width="11.85546875" style="90" customWidth="1"/>
    <col min="3331" max="3332" width="9.28515625" style="90" bestFit="1" customWidth="1"/>
    <col min="3333" max="3333" width="10" style="90" bestFit="1" customWidth="1"/>
    <col min="3334" max="3336" width="0" style="90" hidden="1" customWidth="1"/>
    <col min="3337" max="3584" width="9.140625" style="90"/>
    <col min="3585" max="3585" width="26.85546875" style="90" customWidth="1"/>
    <col min="3586" max="3586" width="11.85546875" style="90" customWidth="1"/>
    <col min="3587" max="3588" width="9.28515625" style="90" bestFit="1" customWidth="1"/>
    <col min="3589" max="3589" width="10" style="90" bestFit="1" customWidth="1"/>
    <col min="3590" max="3592" width="0" style="90" hidden="1" customWidth="1"/>
    <col min="3593" max="3840" width="9.140625" style="90"/>
    <col min="3841" max="3841" width="26.85546875" style="90" customWidth="1"/>
    <col min="3842" max="3842" width="11.85546875" style="90" customWidth="1"/>
    <col min="3843" max="3844" width="9.28515625" style="90" bestFit="1" customWidth="1"/>
    <col min="3845" max="3845" width="10" style="90" bestFit="1" customWidth="1"/>
    <col min="3846" max="3848" width="0" style="90" hidden="1" customWidth="1"/>
    <col min="3849" max="4096" width="9.140625" style="90"/>
    <col min="4097" max="4097" width="26.85546875" style="90" customWidth="1"/>
    <col min="4098" max="4098" width="11.85546875" style="90" customWidth="1"/>
    <col min="4099" max="4100" width="9.28515625" style="90" bestFit="1" customWidth="1"/>
    <col min="4101" max="4101" width="10" style="90" bestFit="1" customWidth="1"/>
    <col min="4102" max="4104" width="0" style="90" hidden="1" customWidth="1"/>
    <col min="4105" max="4352" width="9.140625" style="90"/>
    <col min="4353" max="4353" width="26.85546875" style="90" customWidth="1"/>
    <col min="4354" max="4354" width="11.85546875" style="90" customWidth="1"/>
    <col min="4355" max="4356" width="9.28515625" style="90" bestFit="1" customWidth="1"/>
    <col min="4357" max="4357" width="10" style="90" bestFit="1" customWidth="1"/>
    <col min="4358" max="4360" width="0" style="90" hidden="1" customWidth="1"/>
    <col min="4361" max="4608" width="9.140625" style="90"/>
    <col min="4609" max="4609" width="26.85546875" style="90" customWidth="1"/>
    <col min="4610" max="4610" width="11.85546875" style="90" customWidth="1"/>
    <col min="4611" max="4612" width="9.28515625" style="90" bestFit="1" customWidth="1"/>
    <col min="4613" max="4613" width="10" style="90" bestFit="1" customWidth="1"/>
    <col min="4614" max="4616" width="0" style="90" hidden="1" customWidth="1"/>
    <col min="4617" max="4864" width="9.140625" style="90"/>
    <col min="4865" max="4865" width="26.85546875" style="90" customWidth="1"/>
    <col min="4866" max="4866" width="11.85546875" style="90" customWidth="1"/>
    <col min="4867" max="4868" width="9.28515625" style="90" bestFit="1" customWidth="1"/>
    <col min="4869" max="4869" width="10" style="90" bestFit="1" customWidth="1"/>
    <col min="4870" max="4872" width="0" style="90" hidden="1" customWidth="1"/>
    <col min="4873" max="5120" width="9.140625" style="90"/>
    <col min="5121" max="5121" width="26.85546875" style="90" customWidth="1"/>
    <col min="5122" max="5122" width="11.85546875" style="90" customWidth="1"/>
    <col min="5123" max="5124" width="9.28515625" style="90" bestFit="1" customWidth="1"/>
    <col min="5125" max="5125" width="10" style="90" bestFit="1" customWidth="1"/>
    <col min="5126" max="5128" width="0" style="90" hidden="1" customWidth="1"/>
    <col min="5129" max="5376" width="9.140625" style="90"/>
    <col min="5377" max="5377" width="26.85546875" style="90" customWidth="1"/>
    <col min="5378" max="5378" width="11.85546875" style="90" customWidth="1"/>
    <col min="5379" max="5380" width="9.28515625" style="90" bestFit="1" customWidth="1"/>
    <col min="5381" max="5381" width="10" style="90" bestFit="1" customWidth="1"/>
    <col min="5382" max="5384" width="0" style="90" hidden="1" customWidth="1"/>
    <col min="5385" max="5632" width="9.140625" style="90"/>
    <col min="5633" max="5633" width="26.85546875" style="90" customWidth="1"/>
    <col min="5634" max="5634" width="11.85546875" style="90" customWidth="1"/>
    <col min="5635" max="5636" width="9.28515625" style="90" bestFit="1" customWidth="1"/>
    <col min="5637" max="5637" width="10" style="90" bestFit="1" customWidth="1"/>
    <col min="5638" max="5640" width="0" style="90" hidden="1" customWidth="1"/>
    <col min="5641" max="5888" width="9.140625" style="90"/>
    <col min="5889" max="5889" width="26.85546875" style="90" customWidth="1"/>
    <col min="5890" max="5890" width="11.85546875" style="90" customWidth="1"/>
    <col min="5891" max="5892" width="9.28515625" style="90" bestFit="1" customWidth="1"/>
    <col min="5893" max="5893" width="10" style="90" bestFit="1" customWidth="1"/>
    <col min="5894" max="5896" width="0" style="90" hidden="1" customWidth="1"/>
    <col min="5897" max="6144" width="9.140625" style="90"/>
    <col min="6145" max="6145" width="26.85546875" style="90" customWidth="1"/>
    <col min="6146" max="6146" width="11.85546875" style="90" customWidth="1"/>
    <col min="6147" max="6148" width="9.28515625" style="90" bestFit="1" customWidth="1"/>
    <col min="6149" max="6149" width="10" style="90" bestFit="1" customWidth="1"/>
    <col min="6150" max="6152" width="0" style="90" hidden="1" customWidth="1"/>
    <col min="6153" max="6400" width="9.140625" style="90"/>
    <col min="6401" max="6401" width="26.85546875" style="90" customWidth="1"/>
    <col min="6402" max="6402" width="11.85546875" style="90" customWidth="1"/>
    <col min="6403" max="6404" width="9.28515625" style="90" bestFit="1" customWidth="1"/>
    <col min="6405" max="6405" width="10" style="90" bestFit="1" customWidth="1"/>
    <col min="6406" max="6408" width="0" style="90" hidden="1" customWidth="1"/>
    <col min="6409" max="6656" width="9.140625" style="90"/>
    <col min="6657" max="6657" width="26.85546875" style="90" customWidth="1"/>
    <col min="6658" max="6658" width="11.85546875" style="90" customWidth="1"/>
    <col min="6659" max="6660" width="9.28515625" style="90" bestFit="1" customWidth="1"/>
    <col min="6661" max="6661" width="10" style="90" bestFit="1" customWidth="1"/>
    <col min="6662" max="6664" width="0" style="90" hidden="1" customWidth="1"/>
    <col min="6665" max="6912" width="9.140625" style="90"/>
    <col min="6913" max="6913" width="26.85546875" style="90" customWidth="1"/>
    <col min="6914" max="6914" width="11.85546875" style="90" customWidth="1"/>
    <col min="6915" max="6916" width="9.28515625" style="90" bestFit="1" customWidth="1"/>
    <col min="6917" max="6917" width="10" style="90" bestFit="1" customWidth="1"/>
    <col min="6918" max="6920" width="0" style="90" hidden="1" customWidth="1"/>
    <col min="6921" max="7168" width="9.140625" style="90"/>
    <col min="7169" max="7169" width="26.85546875" style="90" customWidth="1"/>
    <col min="7170" max="7170" width="11.85546875" style="90" customWidth="1"/>
    <col min="7171" max="7172" width="9.28515625" style="90" bestFit="1" customWidth="1"/>
    <col min="7173" max="7173" width="10" style="90" bestFit="1" customWidth="1"/>
    <col min="7174" max="7176" width="0" style="90" hidden="1" customWidth="1"/>
    <col min="7177" max="7424" width="9.140625" style="90"/>
    <col min="7425" max="7425" width="26.85546875" style="90" customWidth="1"/>
    <col min="7426" max="7426" width="11.85546875" style="90" customWidth="1"/>
    <col min="7427" max="7428" width="9.28515625" style="90" bestFit="1" customWidth="1"/>
    <col min="7429" max="7429" width="10" style="90" bestFit="1" customWidth="1"/>
    <col min="7430" max="7432" width="0" style="90" hidden="1" customWidth="1"/>
    <col min="7433" max="7680" width="9.140625" style="90"/>
    <col min="7681" max="7681" width="26.85546875" style="90" customWidth="1"/>
    <col min="7682" max="7682" width="11.85546875" style="90" customWidth="1"/>
    <col min="7683" max="7684" width="9.28515625" style="90" bestFit="1" customWidth="1"/>
    <col min="7685" max="7685" width="10" style="90" bestFit="1" customWidth="1"/>
    <col min="7686" max="7688" width="0" style="90" hidden="1" customWidth="1"/>
    <col min="7689" max="7936" width="9.140625" style="90"/>
    <col min="7937" max="7937" width="26.85546875" style="90" customWidth="1"/>
    <col min="7938" max="7938" width="11.85546875" style="90" customWidth="1"/>
    <col min="7939" max="7940" width="9.28515625" style="90" bestFit="1" customWidth="1"/>
    <col min="7941" max="7941" width="10" style="90" bestFit="1" customWidth="1"/>
    <col min="7942" max="7944" width="0" style="90" hidden="1" customWidth="1"/>
    <col min="7945" max="8192" width="9.140625" style="90"/>
    <col min="8193" max="8193" width="26.85546875" style="90" customWidth="1"/>
    <col min="8194" max="8194" width="11.85546875" style="90" customWidth="1"/>
    <col min="8195" max="8196" width="9.28515625" style="90" bestFit="1" customWidth="1"/>
    <col min="8197" max="8197" width="10" style="90" bestFit="1" customWidth="1"/>
    <col min="8198" max="8200" width="0" style="90" hidden="1" customWidth="1"/>
    <col min="8201" max="8448" width="9.140625" style="90"/>
    <col min="8449" max="8449" width="26.85546875" style="90" customWidth="1"/>
    <col min="8450" max="8450" width="11.85546875" style="90" customWidth="1"/>
    <col min="8451" max="8452" width="9.28515625" style="90" bestFit="1" customWidth="1"/>
    <col min="8453" max="8453" width="10" style="90" bestFit="1" customWidth="1"/>
    <col min="8454" max="8456" width="0" style="90" hidden="1" customWidth="1"/>
    <col min="8457" max="8704" width="9.140625" style="90"/>
    <col min="8705" max="8705" width="26.85546875" style="90" customWidth="1"/>
    <col min="8706" max="8706" width="11.85546875" style="90" customWidth="1"/>
    <col min="8707" max="8708" width="9.28515625" style="90" bestFit="1" customWidth="1"/>
    <col min="8709" max="8709" width="10" style="90" bestFit="1" customWidth="1"/>
    <col min="8710" max="8712" width="0" style="90" hidden="1" customWidth="1"/>
    <col min="8713" max="8960" width="9.140625" style="90"/>
    <col min="8961" max="8961" width="26.85546875" style="90" customWidth="1"/>
    <col min="8962" max="8962" width="11.85546875" style="90" customWidth="1"/>
    <col min="8963" max="8964" width="9.28515625" style="90" bestFit="1" customWidth="1"/>
    <col min="8965" max="8965" width="10" style="90" bestFit="1" customWidth="1"/>
    <col min="8966" max="8968" width="0" style="90" hidden="1" customWidth="1"/>
    <col min="8969" max="9216" width="9.140625" style="90"/>
    <col min="9217" max="9217" width="26.85546875" style="90" customWidth="1"/>
    <col min="9218" max="9218" width="11.85546875" style="90" customWidth="1"/>
    <col min="9219" max="9220" width="9.28515625" style="90" bestFit="1" customWidth="1"/>
    <col min="9221" max="9221" width="10" style="90" bestFit="1" customWidth="1"/>
    <col min="9222" max="9224" width="0" style="90" hidden="1" customWidth="1"/>
    <col min="9225" max="9472" width="9.140625" style="90"/>
    <col min="9473" max="9473" width="26.85546875" style="90" customWidth="1"/>
    <col min="9474" max="9474" width="11.85546875" style="90" customWidth="1"/>
    <col min="9475" max="9476" width="9.28515625" style="90" bestFit="1" customWidth="1"/>
    <col min="9477" max="9477" width="10" style="90" bestFit="1" customWidth="1"/>
    <col min="9478" max="9480" width="0" style="90" hidden="1" customWidth="1"/>
    <col min="9481" max="9728" width="9.140625" style="90"/>
    <col min="9729" max="9729" width="26.85546875" style="90" customWidth="1"/>
    <col min="9730" max="9730" width="11.85546875" style="90" customWidth="1"/>
    <col min="9731" max="9732" width="9.28515625" style="90" bestFit="1" customWidth="1"/>
    <col min="9733" max="9733" width="10" style="90" bestFit="1" customWidth="1"/>
    <col min="9734" max="9736" width="0" style="90" hidden="1" customWidth="1"/>
    <col min="9737" max="9984" width="9.140625" style="90"/>
    <col min="9985" max="9985" width="26.85546875" style="90" customWidth="1"/>
    <col min="9986" max="9986" width="11.85546875" style="90" customWidth="1"/>
    <col min="9987" max="9988" width="9.28515625" style="90" bestFit="1" customWidth="1"/>
    <col min="9989" max="9989" width="10" style="90" bestFit="1" customWidth="1"/>
    <col min="9990" max="9992" width="0" style="90" hidden="1" customWidth="1"/>
    <col min="9993" max="10240" width="9.140625" style="90"/>
    <col min="10241" max="10241" width="26.85546875" style="90" customWidth="1"/>
    <col min="10242" max="10242" width="11.85546875" style="90" customWidth="1"/>
    <col min="10243" max="10244" width="9.28515625" style="90" bestFit="1" customWidth="1"/>
    <col min="10245" max="10245" width="10" style="90" bestFit="1" customWidth="1"/>
    <col min="10246" max="10248" width="0" style="90" hidden="1" customWidth="1"/>
    <col min="10249" max="10496" width="9.140625" style="90"/>
    <col min="10497" max="10497" width="26.85546875" style="90" customWidth="1"/>
    <col min="10498" max="10498" width="11.85546875" style="90" customWidth="1"/>
    <col min="10499" max="10500" width="9.28515625" style="90" bestFit="1" customWidth="1"/>
    <col min="10501" max="10501" width="10" style="90" bestFit="1" customWidth="1"/>
    <col min="10502" max="10504" width="0" style="90" hidden="1" customWidth="1"/>
    <col min="10505" max="10752" width="9.140625" style="90"/>
    <col min="10753" max="10753" width="26.85546875" style="90" customWidth="1"/>
    <col min="10754" max="10754" width="11.85546875" style="90" customWidth="1"/>
    <col min="10755" max="10756" width="9.28515625" style="90" bestFit="1" customWidth="1"/>
    <col min="10757" max="10757" width="10" style="90" bestFit="1" customWidth="1"/>
    <col min="10758" max="10760" width="0" style="90" hidden="1" customWidth="1"/>
    <col min="10761" max="11008" width="9.140625" style="90"/>
    <col min="11009" max="11009" width="26.85546875" style="90" customWidth="1"/>
    <col min="11010" max="11010" width="11.85546875" style="90" customWidth="1"/>
    <col min="11011" max="11012" width="9.28515625" style="90" bestFit="1" customWidth="1"/>
    <col min="11013" max="11013" width="10" style="90" bestFit="1" customWidth="1"/>
    <col min="11014" max="11016" width="0" style="90" hidden="1" customWidth="1"/>
    <col min="11017" max="11264" width="9.140625" style="90"/>
    <col min="11265" max="11265" width="26.85546875" style="90" customWidth="1"/>
    <col min="11266" max="11266" width="11.85546875" style="90" customWidth="1"/>
    <col min="11267" max="11268" width="9.28515625" style="90" bestFit="1" customWidth="1"/>
    <col min="11269" max="11269" width="10" style="90" bestFit="1" customWidth="1"/>
    <col min="11270" max="11272" width="0" style="90" hidden="1" customWidth="1"/>
    <col min="11273" max="11520" width="9.140625" style="90"/>
    <col min="11521" max="11521" width="26.85546875" style="90" customWidth="1"/>
    <col min="11522" max="11522" width="11.85546875" style="90" customWidth="1"/>
    <col min="11523" max="11524" width="9.28515625" style="90" bestFit="1" customWidth="1"/>
    <col min="11525" max="11525" width="10" style="90" bestFit="1" customWidth="1"/>
    <col min="11526" max="11528" width="0" style="90" hidden="1" customWidth="1"/>
    <col min="11529" max="11776" width="9.140625" style="90"/>
    <col min="11777" max="11777" width="26.85546875" style="90" customWidth="1"/>
    <col min="11778" max="11778" width="11.85546875" style="90" customWidth="1"/>
    <col min="11779" max="11780" width="9.28515625" style="90" bestFit="1" customWidth="1"/>
    <col min="11781" max="11781" width="10" style="90" bestFit="1" customWidth="1"/>
    <col min="11782" max="11784" width="0" style="90" hidden="1" customWidth="1"/>
    <col min="11785" max="12032" width="9.140625" style="90"/>
    <col min="12033" max="12033" width="26.85546875" style="90" customWidth="1"/>
    <col min="12034" max="12034" width="11.85546875" style="90" customWidth="1"/>
    <col min="12035" max="12036" width="9.28515625" style="90" bestFit="1" customWidth="1"/>
    <col min="12037" max="12037" width="10" style="90" bestFit="1" customWidth="1"/>
    <col min="12038" max="12040" width="0" style="90" hidden="1" customWidth="1"/>
    <col min="12041" max="12288" width="9.140625" style="90"/>
    <col min="12289" max="12289" width="26.85546875" style="90" customWidth="1"/>
    <col min="12290" max="12290" width="11.85546875" style="90" customWidth="1"/>
    <col min="12291" max="12292" width="9.28515625" style="90" bestFit="1" customWidth="1"/>
    <col min="12293" max="12293" width="10" style="90" bestFit="1" customWidth="1"/>
    <col min="12294" max="12296" width="0" style="90" hidden="1" customWidth="1"/>
    <col min="12297" max="12544" width="9.140625" style="90"/>
    <col min="12545" max="12545" width="26.85546875" style="90" customWidth="1"/>
    <col min="12546" max="12546" width="11.85546875" style="90" customWidth="1"/>
    <col min="12547" max="12548" width="9.28515625" style="90" bestFit="1" customWidth="1"/>
    <col min="12549" max="12549" width="10" style="90" bestFit="1" customWidth="1"/>
    <col min="12550" max="12552" width="0" style="90" hidden="1" customWidth="1"/>
    <col min="12553" max="12800" width="9.140625" style="90"/>
    <col min="12801" max="12801" width="26.85546875" style="90" customWidth="1"/>
    <col min="12802" max="12802" width="11.85546875" style="90" customWidth="1"/>
    <col min="12803" max="12804" width="9.28515625" style="90" bestFit="1" customWidth="1"/>
    <col min="12805" max="12805" width="10" style="90" bestFit="1" customWidth="1"/>
    <col min="12806" max="12808" width="0" style="90" hidden="1" customWidth="1"/>
    <col min="12809" max="13056" width="9.140625" style="90"/>
    <col min="13057" max="13057" width="26.85546875" style="90" customWidth="1"/>
    <col min="13058" max="13058" width="11.85546875" style="90" customWidth="1"/>
    <col min="13059" max="13060" width="9.28515625" style="90" bestFit="1" customWidth="1"/>
    <col min="13061" max="13061" width="10" style="90" bestFit="1" customWidth="1"/>
    <col min="13062" max="13064" width="0" style="90" hidden="1" customWidth="1"/>
    <col min="13065" max="13312" width="9.140625" style="90"/>
    <col min="13313" max="13313" width="26.85546875" style="90" customWidth="1"/>
    <col min="13314" max="13314" width="11.85546875" style="90" customWidth="1"/>
    <col min="13315" max="13316" width="9.28515625" style="90" bestFit="1" customWidth="1"/>
    <col min="13317" max="13317" width="10" style="90" bestFit="1" customWidth="1"/>
    <col min="13318" max="13320" width="0" style="90" hidden="1" customWidth="1"/>
    <col min="13321" max="13568" width="9.140625" style="90"/>
    <col min="13569" max="13569" width="26.85546875" style="90" customWidth="1"/>
    <col min="13570" max="13570" width="11.85546875" style="90" customWidth="1"/>
    <col min="13571" max="13572" width="9.28515625" style="90" bestFit="1" customWidth="1"/>
    <col min="13573" max="13573" width="10" style="90" bestFit="1" customWidth="1"/>
    <col min="13574" max="13576" width="0" style="90" hidden="1" customWidth="1"/>
    <col min="13577" max="13824" width="9.140625" style="90"/>
    <col min="13825" max="13825" width="26.85546875" style="90" customWidth="1"/>
    <col min="13826" max="13826" width="11.85546875" style="90" customWidth="1"/>
    <col min="13827" max="13828" width="9.28515625" style="90" bestFit="1" customWidth="1"/>
    <col min="13829" max="13829" width="10" style="90" bestFit="1" customWidth="1"/>
    <col min="13830" max="13832" width="0" style="90" hidden="1" customWidth="1"/>
    <col min="13833" max="14080" width="9.140625" style="90"/>
    <col min="14081" max="14081" width="26.85546875" style="90" customWidth="1"/>
    <col min="14082" max="14082" width="11.85546875" style="90" customWidth="1"/>
    <col min="14083" max="14084" width="9.28515625" style="90" bestFit="1" customWidth="1"/>
    <col min="14085" max="14085" width="10" style="90" bestFit="1" customWidth="1"/>
    <col min="14086" max="14088" width="0" style="90" hidden="1" customWidth="1"/>
    <col min="14089" max="14336" width="9.140625" style="90"/>
    <col min="14337" max="14337" width="26.85546875" style="90" customWidth="1"/>
    <col min="14338" max="14338" width="11.85546875" style="90" customWidth="1"/>
    <col min="14339" max="14340" width="9.28515625" style="90" bestFit="1" customWidth="1"/>
    <col min="14341" max="14341" width="10" style="90" bestFit="1" customWidth="1"/>
    <col min="14342" max="14344" width="0" style="90" hidden="1" customWidth="1"/>
    <col min="14345" max="14592" width="9.140625" style="90"/>
    <col min="14593" max="14593" width="26.85546875" style="90" customWidth="1"/>
    <col min="14594" max="14594" width="11.85546875" style="90" customWidth="1"/>
    <col min="14595" max="14596" width="9.28515625" style="90" bestFit="1" customWidth="1"/>
    <col min="14597" max="14597" width="10" style="90" bestFit="1" customWidth="1"/>
    <col min="14598" max="14600" width="0" style="90" hidden="1" customWidth="1"/>
    <col min="14601" max="14848" width="9.140625" style="90"/>
    <col min="14849" max="14849" width="26.85546875" style="90" customWidth="1"/>
    <col min="14850" max="14850" width="11.85546875" style="90" customWidth="1"/>
    <col min="14851" max="14852" width="9.28515625" style="90" bestFit="1" customWidth="1"/>
    <col min="14853" max="14853" width="10" style="90" bestFit="1" customWidth="1"/>
    <col min="14854" max="14856" width="0" style="90" hidden="1" customWidth="1"/>
    <col min="14857" max="15104" width="9.140625" style="90"/>
    <col min="15105" max="15105" width="26.85546875" style="90" customWidth="1"/>
    <col min="15106" max="15106" width="11.85546875" style="90" customWidth="1"/>
    <col min="15107" max="15108" width="9.28515625" style="90" bestFit="1" customWidth="1"/>
    <col min="15109" max="15109" width="10" style="90" bestFit="1" customWidth="1"/>
    <col min="15110" max="15112" width="0" style="90" hidden="1" customWidth="1"/>
    <col min="15113" max="15360" width="9.140625" style="90"/>
    <col min="15361" max="15361" width="26.85546875" style="90" customWidth="1"/>
    <col min="15362" max="15362" width="11.85546875" style="90" customWidth="1"/>
    <col min="15363" max="15364" width="9.28515625" style="90" bestFit="1" customWidth="1"/>
    <col min="15365" max="15365" width="10" style="90" bestFit="1" customWidth="1"/>
    <col min="15366" max="15368" width="0" style="90" hidden="1" customWidth="1"/>
    <col min="15369" max="15616" width="9.140625" style="90"/>
    <col min="15617" max="15617" width="26.85546875" style="90" customWidth="1"/>
    <col min="15618" max="15618" width="11.85546875" style="90" customWidth="1"/>
    <col min="15619" max="15620" width="9.28515625" style="90" bestFit="1" customWidth="1"/>
    <col min="15621" max="15621" width="10" style="90" bestFit="1" customWidth="1"/>
    <col min="15622" max="15624" width="0" style="90" hidden="1" customWidth="1"/>
    <col min="15625" max="15872" width="9.140625" style="90"/>
    <col min="15873" max="15873" width="26.85546875" style="90" customWidth="1"/>
    <col min="15874" max="15874" width="11.85546875" style="90" customWidth="1"/>
    <col min="15875" max="15876" width="9.28515625" style="90" bestFit="1" customWidth="1"/>
    <col min="15877" max="15877" width="10" style="90" bestFit="1" customWidth="1"/>
    <col min="15878" max="15880" width="0" style="90" hidden="1" customWidth="1"/>
    <col min="15881" max="16128" width="9.140625" style="90"/>
    <col min="16129" max="16129" width="26.85546875" style="90" customWidth="1"/>
    <col min="16130" max="16130" width="11.85546875" style="90" customWidth="1"/>
    <col min="16131" max="16132" width="9.28515625" style="90" bestFit="1" customWidth="1"/>
    <col min="16133" max="16133" width="10" style="90" bestFit="1" customWidth="1"/>
    <col min="16134" max="16136" width="0" style="90" hidden="1" customWidth="1"/>
    <col min="16137" max="16384" width="9.140625" style="90"/>
  </cols>
  <sheetData>
    <row r="1" spans="1:8" ht="15.75" x14ac:dyDescent="0.2">
      <c r="A1" s="146" t="s">
        <v>51</v>
      </c>
      <c r="B1" s="146"/>
      <c r="C1" s="146"/>
      <c r="D1" s="146"/>
      <c r="E1" s="146"/>
    </row>
    <row r="2" spans="1:8" ht="13.5" thickBot="1" x14ac:dyDescent="0.25">
      <c r="A2" s="147" t="s">
        <v>52</v>
      </c>
      <c r="B2" s="147"/>
      <c r="C2" s="148" t="s">
        <v>53</v>
      </c>
      <c r="D2" s="148"/>
      <c r="E2" s="148"/>
    </row>
    <row r="3" spans="1:8" s="94" customFormat="1" ht="24" x14ac:dyDescent="0.2">
      <c r="A3" s="91" t="s">
        <v>54</v>
      </c>
      <c r="B3" s="92" t="s">
        <v>55</v>
      </c>
      <c r="C3" s="93" t="s">
        <v>56</v>
      </c>
      <c r="D3" s="93" t="s">
        <v>57</v>
      </c>
      <c r="E3" s="93" t="s">
        <v>58</v>
      </c>
    </row>
    <row r="4" spans="1:8" x14ac:dyDescent="0.2">
      <c r="A4" s="95" t="s">
        <v>59</v>
      </c>
      <c r="B4" s="96">
        <v>3.9399999999999998E-2</v>
      </c>
      <c r="C4" s="97">
        <v>0.03</v>
      </c>
      <c r="D4" s="97">
        <v>0.04</v>
      </c>
      <c r="E4" s="97">
        <v>5.5E-2</v>
      </c>
      <c r="F4" s="98">
        <v>4.555E-2</v>
      </c>
      <c r="G4" s="98">
        <v>4.9799999999999997E-2</v>
      </c>
      <c r="H4" s="98">
        <v>5.16E-2</v>
      </c>
    </row>
    <row r="5" spans="1:8" x14ac:dyDescent="0.2">
      <c r="A5" s="95" t="s">
        <v>60</v>
      </c>
      <c r="B5" s="96">
        <v>7.8E-2</v>
      </c>
      <c r="C5" s="97">
        <v>6.1600000000000002E-2</v>
      </c>
      <c r="D5" s="97">
        <v>7.3999999999999996E-2</v>
      </c>
      <c r="E5" s="97">
        <v>8.9599999999999999E-2</v>
      </c>
      <c r="F5" s="98">
        <v>6.1600000000000002E-2</v>
      </c>
      <c r="G5" s="98">
        <v>6.1600000000000002E-2</v>
      </c>
      <c r="H5" s="98">
        <v>6.1600000000000002E-2</v>
      </c>
    </row>
    <row r="6" spans="1:8" x14ac:dyDescent="0.2">
      <c r="A6" s="95" t="s">
        <v>61</v>
      </c>
      <c r="B6" s="96">
        <v>1.23E-2</v>
      </c>
      <c r="C6" s="97">
        <v>5.8999999999999999E-3</v>
      </c>
      <c r="D6" s="97">
        <v>1.23E-2</v>
      </c>
      <c r="E6" s="97">
        <v>1.3899999999999999E-2</v>
      </c>
      <c r="F6" s="98">
        <v>5.8999999999999999E-3</v>
      </c>
      <c r="G6" s="98">
        <v>5.8999999999999999E-3</v>
      </c>
      <c r="H6" s="98">
        <v>5.8999999999999999E-3</v>
      </c>
    </row>
    <row r="7" spans="1:8" x14ac:dyDescent="0.2">
      <c r="A7" s="95" t="s">
        <v>62</v>
      </c>
      <c r="B7" s="96">
        <v>8.6999999999999994E-3</v>
      </c>
      <c r="C7" s="97">
        <v>8.0000000000000002E-3</v>
      </c>
      <c r="D7" s="97">
        <v>8.0000000000000002E-3</v>
      </c>
      <c r="E7" s="97">
        <v>0.01</v>
      </c>
      <c r="F7" s="98">
        <v>8.0000000000000002E-3</v>
      </c>
      <c r="G7" s="98">
        <v>8.0000000000000002E-3</v>
      </c>
      <c r="H7" s="98">
        <v>8.0000000000000002E-3</v>
      </c>
    </row>
    <row r="8" spans="1:8" x14ac:dyDescent="0.2">
      <c r="A8" s="95" t="s">
        <v>63</v>
      </c>
      <c r="B8" s="96">
        <v>9.7000000000000003E-3</v>
      </c>
      <c r="C8" s="97">
        <v>9.7000000000000003E-3</v>
      </c>
      <c r="D8" s="97">
        <v>1.2699999999999999E-2</v>
      </c>
      <c r="E8" s="97">
        <v>1.2699999999999999E-2</v>
      </c>
      <c r="F8" s="98">
        <v>9.7000000000000003E-3</v>
      </c>
      <c r="G8" s="98">
        <v>9.7000000000000003E-3</v>
      </c>
      <c r="H8" s="98">
        <v>9.7000000000000003E-3</v>
      </c>
    </row>
    <row r="9" spans="1:8" x14ac:dyDescent="0.2">
      <c r="A9" s="99" t="s">
        <v>64</v>
      </c>
      <c r="B9" s="100">
        <f>B10+B11+B12+B13</f>
        <v>7.6499999999999999E-2</v>
      </c>
      <c r="C9" s="149" t="s">
        <v>65</v>
      </c>
      <c r="D9" s="150"/>
      <c r="E9" s="151"/>
      <c r="F9" s="98">
        <v>7.6499999999999999E-2</v>
      </c>
      <c r="G9" s="98">
        <v>8.6499999999999994E-2</v>
      </c>
      <c r="H9" s="98">
        <v>0.1065</v>
      </c>
    </row>
    <row r="10" spans="1:8" x14ac:dyDescent="0.2">
      <c r="A10" s="99" t="s">
        <v>66</v>
      </c>
      <c r="B10" s="101">
        <v>6.4999999999999997E-3</v>
      </c>
      <c r="C10" s="152"/>
      <c r="D10" s="153"/>
      <c r="E10" s="154"/>
      <c r="F10" s="102" t="s">
        <v>67</v>
      </c>
      <c r="G10" s="102" t="s">
        <v>67</v>
      </c>
      <c r="H10" s="98" t="s">
        <v>68</v>
      </c>
    </row>
    <row r="11" spans="1:8" x14ac:dyDescent="0.2">
      <c r="A11" s="99" t="s">
        <v>69</v>
      </c>
      <c r="B11" s="101">
        <v>0.03</v>
      </c>
      <c r="C11" s="155"/>
      <c r="D11" s="156"/>
      <c r="E11" s="157"/>
      <c r="F11" s="102" t="s">
        <v>67</v>
      </c>
      <c r="G11" s="102" t="s">
        <v>67</v>
      </c>
      <c r="H11" s="98" t="s">
        <v>68</v>
      </c>
    </row>
    <row r="12" spans="1:8" x14ac:dyDescent="0.2">
      <c r="A12" s="99" t="s">
        <v>70</v>
      </c>
      <c r="B12" s="101">
        <v>0.04</v>
      </c>
      <c r="C12" s="145" t="s">
        <v>71</v>
      </c>
      <c r="D12" s="145"/>
      <c r="E12" s="145"/>
      <c r="F12" s="102" t="s">
        <v>67</v>
      </c>
      <c r="G12" s="102" t="s">
        <v>67</v>
      </c>
      <c r="H12" s="98" t="s">
        <v>68</v>
      </c>
    </row>
    <row r="13" spans="1:8" x14ac:dyDescent="0.2">
      <c r="A13" s="99" t="s">
        <v>72</v>
      </c>
      <c r="B13" s="103"/>
      <c r="C13" s="145" t="s">
        <v>73</v>
      </c>
      <c r="D13" s="145"/>
      <c r="E13" s="145"/>
      <c r="F13" s="98">
        <v>0.02</v>
      </c>
      <c r="G13" s="98">
        <v>0.02</v>
      </c>
      <c r="H13" s="98">
        <v>0.02</v>
      </c>
    </row>
    <row r="14" spans="1:8" ht="13.5" thickBot="1" x14ac:dyDescent="0.25">
      <c r="A14" s="104" t="s">
        <v>74</v>
      </c>
      <c r="B14" s="105">
        <f>(((1+B4+B7+B8)*(1+B6)*(1+B5))/(1-B9))-1</f>
        <v>0.24995581301570136</v>
      </c>
      <c r="C14" s="106">
        <v>0.22950000000000001</v>
      </c>
      <c r="D14" s="97">
        <v>0.24790000000000001</v>
      </c>
      <c r="E14" s="97">
        <v>0.27800000000000002</v>
      </c>
      <c r="F14" s="98">
        <v>0.22950000000000001</v>
      </c>
      <c r="G14" s="98">
        <v>0.24790000000000001</v>
      </c>
      <c r="H14" s="98">
        <v>0.27800000000000002</v>
      </c>
    </row>
    <row r="15" spans="1:8" x14ac:dyDescent="0.2">
      <c r="A15" s="107" t="s">
        <v>75</v>
      </c>
      <c r="B15" s="108"/>
      <c r="C15" s="109"/>
      <c r="D15" s="109"/>
      <c r="E15" s="109"/>
    </row>
    <row r="16" spans="1:8" x14ac:dyDescent="0.2">
      <c r="A16" s="144" t="s">
        <v>76</v>
      </c>
      <c r="B16" s="144"/>
      <c r="C16" s="145">
        <v>0.2034</v>
      </c>
      <c r="D16" s="145">
        <v>0.22120000000000001</v>
      </c>
      <c r="E16" s="145">
        <v>0.25</v>
      </c>
    </row>
    <row r="17" spans="1:5" x14ac:dyDescent="0.2">
      <c r="A17" s="144"/>
      <c r="B17" s="144"/>
      <c r="C17" s="145"/>
      <c r="D17" s="145"/>
      <c r="E17" s="145"/>
    </row>
  </sheetData>
  <mergeCells count="10">
    <mergeCell ref="A16:B17"/>
    <mergeCell ref="C16:C17"/>
    <mergeCell ref="D16:D17"/>
    <mergeCell ref="E16:E17"/>
    <mergeCell ref="A1:E1"/>
    <mergeCell ref="A2:B2"/>
    <mergeCell ref="C2:E2"/>
    <mergeCell ref="C9:E11"/>
    <mergeCell ref="C12:E12"/>
    <mergeCell ref="C13:E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orçamentos</vt:lpstr>
      <vt:lpstr>CRONOGRAMA</vt:lpstr>
      <vt:lpstr>BDI</vt:lpstr>
      <vt:lpstr>orçamentos!Area_de_impressao</vt:lpstr>
      <vt:lpstr>orçamentos!Titulos_de_impressao</vt:lpstr>
    </vt:vector>
  </TitlesOfParts>
  <Company>Engenheiro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Batista</dc:creator>
  <cp:lastModifiedBy>PMI</cp:lastModifiedBy>
  <cp:lastPrinted>2018-04-19T12:08:10Z</cp:lastPrinted>
  <dcterms:created xsi:type="dcterms:W3CDTF">2005-07-23T14:00:58Z</dcterms:created>
  <dcterms:modified xsi:type="dcterms:W3CDTF">2018-05-25T15:02:59Z</dcterms:modified>
</cp:coreProperties>
</file>